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projetos\2018\12_SÃO PEDRO DA CIPA\VOLUME 1\"/>
    </mc:Choice>
  </mc:AlternateContent>
  <bookViews>
    <workbookView xWindow="240" yWindow="360" windowWidth="12840" windowHeight="11025" tabRatio="780"/>
  </bookViews>
  <sheets>
    <sheet name="QCI" sheetId="28" r:id="rId1"/>
    <sheet name="RESUMO" sheetId="8" r:id="rId2"/>
    <sheet name="ORÇAMENTO" sheetId="97" r:id="rId3"/>
    <sheet name="CRONOGRAMA" sheetId="30" r:id="rId4"/>
    <sheet name="BDI 2" sheetId="2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___________________________RET1">#REF!</definedName>
    <definedName name="___________________________________________TT21">[1]RELATÓRIO!#REF!</definedName>
    <definedName name="___________________________________________TT22">[1]RELATÓRIO!#REF!</definedName>
    <definedName name="_________________________________________JAZ1">#REF!</definedName>
    <definedName name="_________________________________________JAZ11">#REF!</definedName>
    <definedName name="_________________________________________JAZ2">#REF!</definedName>
    <definedName name="_________________________________________JAZ22">#REF!</definedName>
    <definedName name="_________________________________________JAZ3">#REF!</definedName>
    <definedName name="_________________________________________JAZ33">#REF!</definedName>
    <definedName name="_________________________________________TT21">[1]RELATÓRIO!#REF!</definedName>
    <definedName name="_________________________________________TT22">[1]RELATÓRIO!#REF!</definedName>
    <definedName name="________________________________________oac2">#REF!</definedName>
    <definedName name="________________________________________RET1">#REF!</definedName>
    <definedName name="_______________________________________ind100">#REF!</definedName>
    <definedName name="_______________________________________JAZ1">#REF!</definedName>
    <definedName name="_______________________________________JAZ11">#REF!</definedName>
    <definedName name="_______________________________________JAZ2">#REF!</definedName>
    <definedName name="_______________________________________JAZ22">#REF!</definedName>
    <definedName name="_______________________________________JAZ3">#REF!</definedName>
    <definedName name="_______________________________________JAZ33">#REF!</definedName>
    <definedName name="______________________________________JAZ1">#REF!</definedName>
    <definedName name="______________________________________JAZ11">#REF!</definedName>
    <definedName name="______________________________________JAZ2">#REF!</definedName>
    <definedName name="______________________________________JAZ22">#REF!</definedName>
    <definedName name="______________________________________JAZ3">#REF!</definedName>
    <definedName name="______________________________________JAZ33">#REF!</definedName>
    <definedName name="_____________________________________EXT1">#REF!</definedName>
    <definedName name="_____________________________________tsd4">#REF!</definedName>
    <definedName name="_____________________________________TT21">[1]RELATÓRIO!#REF!</definedName>
    <definedName name="_____________________________________TT22">[1]RELATÓRIO!#REF!</definedName>
    <definedName name="____________________________________ind100">#REF!</definedName>
    <definedName name="____________________________________oac2">#REF!</definedName>
    <definedName name="___________________________________EXT1">#REF!</definedName>
    <definedName name="___________________________________tsd4">#REF!</definedName>
    <definedName name="__________________________________emp2">'[2]DMT modelo'!$AA$13</definedName>
    <definedName name="__________________________________mem2">'[3]Mat Asf'!$H$37</definedName>
    <definedName name="__________________________________tsd4">#REF!</definedName>
    <definedName name="_________________________________emp2">'[2]DMT modelo'!$AA$13</definedName>
    <definedName name="_________________________________mem2">'[3]Mat Asf'!$H$37</definedName>
    <definedName name="________________________________emp2">'[2]DMT modelo'!$AA$13</definedName>
    <definedName name="________________________________mem2">'[3]Mat Asf'!$H$37</definedName>
    <definedName name="_______________________________emp2">'[2]DMT modelo'!$AA$13</definedName>
    <definedName name="_______________________________mem2">'[3]Mat Asf'!$H$37</definedName>
    <definedName name="______________________________emp2">'[2]DMT modelo'!$AA$13</definedName>
    <definedName name="______________________________mem2">'[3]Mat Asf'!$H$37</definedName>
    <definedName name="_____________________________emp2">'[2]DMT modelo'!$AA$13</definedName>
    <definedName name="_____________________________mem2">'[3]Mat Asf'!$H$37</definedName>
    <definedName name="_____________________________RET1">#REF!</definedName>
    <definedName name="____________________________emp2">'[2]DMT modelo'!$AA$13</definedName>
    <definedName name="____________________________mem2">'[3]Mat Asf'!$H$37</definedName>
    <definedName name="___________________________emp2">'[2]DMT modelo'!$AA$13</definedName>
    <definedName name="___________________________mem2">'[3]Mat Asf'!$H$37</definedName>
    <definedName name="__________________________emp2">'[2]DMT modelo'!$AA$13</definedName>
    <definedName name="__________________________mem2">'[3]Mat Asf'!$H$37</definedName>
    <definedName name="_________________________emp2">'[2]DMT modelo'!$AA$13</definedName>
    <definedName name="_________________________ind100">#REF!</definedName>
    <definedName name="_________________________mem2">'[3]Mat Asf'!$H$37</definedName>
    <definedName name="________________________emp2">'[2]DMT modelo'!$AA$13</definedName>
    <definedName name="________________________mem2">'[3]Mat Asf'!$H$37</definedName>
    <definedName name="_______________________emp2">'[2]DMT modelo'!$AA$13</definedName>
    <definedName name="_______________________mem2">'[3]Mat Asf'!$H$37</definedName>
    <definedName name="______________________emp2">'[2]DMT modelo'!$AA$13</definedName>
    <definedName name="______________________mem2">'[3]Mat Asf'!$H$37</definedName>
    <definedName name="______________________TT21">[1]RELATÓRIO!#REF!</definedName>
    <definedName name="______________________TT22">[1]RELATÓRIO!#REF!</definedName>
    <definedName name="_____________________emp2">'[2]DMT modelo'!$AA$13</definedName>
    <definedName name="_____________________mem2">'[3]Mat Asf'!$H$37</definedName>
    <definedName name="____________________emp2">'[2]DMT modelo'!$AA$13</definedName>
    <definedName name="____________________mem2">'[3]Mat Asf'!$H$37</definedName>
    <definedName name="___________________emp2">'[2]DMT modelo'!$AA$13</definedName>
    <definedName name="___________________mem2">'[3]Mat Asf'!$H$37</definedName>
    <definedName name="__________________emp2">'[2]DMT modelo'!$AA$13</definedName>
    <definedName name="__________________mem2">'[3]Mat Asf'!$H$37</definedName>
    <definedName name="_________________emp2">'[2]DMT modelo'!$AA$13</definedName>
    <definedName name="_________________mem2">'[3]Mat Asf'!$H$37</definedName>
    <definedName name="________________emp2">'[2]DMT modelo'!$AA$13</definedName>
    <definedName name="________________mem2">'[3]Mat Asf'!$H$37</definedName>
    <definedName name="_______________emp2">'[2]DMT modelo'!$AA$13</definedName>
    <definedName name="_______________mem2">'[3]Mat Asf'!$H$37</definedName>
    <definedName name="______________emp2">'[2]DMT modelo'!$AA$13</definedName>
    <definedName name="______________mem2">'[3]Mat Asf'!$H$37</definedName>
    <definedName name="_____________emp2">'[2]DMT modelo'!$AA$13</definedName>
    <definedName name="_____________mem2">'[3]Mat Asf'!$H$37</definedName>
    <definedName name="____________emp2">'[2]DMT modelo'!$AA$13</definedName>
    <definedName name="____________mem2">'[3]Mat Asf'!$H$37</definedName>
    <definedName name="___________cab1">#REF!</definedName>
    <definedName name="___________emp2">'[2]DMT modelo'!$AA$13</definedName>
    <definedName name="___________mem2">'[3]Mat Asf'!$H$37</definedName>
    <definedName name="__________emp2">'[2]DMT modelo'!$AA$13</definedName>
    <definedName name="__________mem2">'[3]Mat Asf'!$H$37</definedName>
    <definedName name="__________R">'[4]Relatório-1ª med.'!#REF!</definedName>
    <definedName name="__________RET1">#REF!</definedName>
    <definedName name="_________emp2">'[2]DMT modelo'!$AA$13</definedName>
    <definedName name="_________mem2">'[3]Mat Asf'!$H$37</definedName>
    <definedName name="_________TT21">[1]RELATÓRIO!#REF!</definedName>
    <definedName name="_________TT22">[1]RELATÓRIO!#REF!</definedName>
    <definedName name="________emp2">'[2]DMT modelo'!$AA$13</definedName>
    <definedName name="________mem2">'[3]Mat Asf'!$H$37</definedName>
    <definedName name="_______emp2">'[2]DMT modelo'!$AA$13</definedName>
    <definedName name="_______JAZ1">#REF!</definedName>
    <definedName name="_______JAZ11">#REF!</definedName>
    <definedName name="_______JAZ2">#REF!</definedName>
    <definedName name="_______JAZ22">#REF!</definedName>
    <definedName name="_______JAZ3">#REF!</definedName>
    <definedName name="_______JAZ33">#REF!</definedName>
    <definedName name="_______mem2">'[3]Mat Asf'!$H$37</definedName>
    <definedName name="______EXT1">#REF!</definedName>
    <definedName name="______ind100">#REF!</definedName>
    <definedName name="______oac2">#REF!</definedName>
    <definedName name="_____cab1" localSheetId="2">#REF!</definedName>
    <definedName name="_____cab1">#REF!</definedName>
    <definedName name="_____emp2">'[2]DMT modelo'!$AA$13</definedName>
    <definedName name="_____JAZ1" localSheetId="2">#REF!</definedName>
    <definedName name="_____JAZ1">#REF!</definedName>
    <definedName name="_____JAZ11" localSheetId="2">#REF!</definedName>
    <definedName name="_____JAZ11">#REF!</definedName>
    <definedName name="_____JAZ2" localSheetId="2">#REF!</definedName>
    <definedName name="_____JAZ2">#REF!</definedName>
    <definedName name="_____JAZ22" localSheetId="2">#REF!</definedName>
    <definedName name="_____JAZ22">#REF!</definedName>
    <definedName name="_____JAZ3" localSheetId="2">#REF!</definedName>
    <definedName name="_____JAZ3">#REF!</definedName>
    <definedName name="_____JAZ33" localSheetId="2">#REF!</definedName>
    <definedName name="_____JAZ33">#REF!</definedName>
    <definedName name="_____mem2">'[3]Mat Asf'!$H$37</definedName>
    <definedName name="_____RET1" localSheetId="2">#REF!</definedName>
    <definedName name="_____RET1">#REF!</definedName>
    <definedName name="_____TT102">'[4]Relatório-1ª med.'!#REF!</definedName>
    <definedName name="_____TT107">'[4]Relatório-1ª med.'!#REF!</definedName>
    <definedName name="_____TT121">'[4]Relatório-1ª med.'!#REF!</definedName>
    <definedName name="_____TT123">'[4]Relatório-1ª med.'!#REF!</definedName>
    <definedName name="_____TT19">'[4]Relatório-1ª med.'!#REF!</definedName>
    <definedName name="_____TT20">'[4]Relatório-1ª med.'!#REF!</definedName>
    <definedName name="_____TT21">'[4]Relatório-1ª med.'!#REF!</definedName>
    <definedName name="_____TT22">'[4]Relatório-1ª med.'!#REF!</definedName>
    <definedName name="_____TT26">'[4]Relatório-1ª med.'!#REF!</definedName>
    <definedName name="_____TT27">'[4]Relatório-1ª med.'!#REF!</definedName>
    <definedName name="_____TT28">'[4]Relatório-1ª med.'!#REF!</definedName>
    <definedName name="_____TT30">'[4]Relatório-1ª med.'!#REF!</definedName>
    <definedName name="_____TT31">'[4]Relatório-1ª med.'!#REF!</definedName>
    <definedName name="_____TT32">'[4]Relatório-1ª med.'!#REF!</definedName>
    <definedName name="_____TT33">'[4]Relatório-1ª med.'!#REF!</definedName>
    <definedName name="_____TT34">'[4]Relatório-1ª med.'!#REF!</definedName>
    <definedName name="_____TT36">'[4]Relatório-1ª med.'!#REF!</definedName>
    <definedName name="_____TT37">'[4]Relatório-1ª med.'!#REF!</definedName>
    <definedName name="_____TT38">'[4]Relatório-1ª med.'!#REF!</definedName>
    <definedName name="_____TT39">'[4]Relatório-1ª med.'!#REF!</definedName>
    <definedName name="_____TT40">'[4]Relatório-1ª med.'!#REF!</definedName>
    <definedName name="_____TT5">'[4]Relatório-1ª med.'!#REF!</definedName>
    <definedName name="_____TT52">'[4]Relatório-1ª med.'!#REF!</definedName>
    <definedName name="_____TT53">'[4]Relatório-1ª med.'!#REF!</definedName>
    <definedName name="_____TT54">'[4]Relatório-1ª med.'!#REF!</definedName>
    <definedName name="_____TT55">'[4]Relatório-1ª med.'!#REF!</definedName>
    <definedName name="_____TT6">'[4]Relatório-1ª med.'!#REF!</definedName>
    <definedName name="_____TT60">'[4]Relatório-1ª med.'!#REF!</definedName>
    <definedName name="_____TT61">'[4]Relatório-1ª med.'!#REF!</definedName>
    <definedName name="_____TT69">'[4]Relatório-1ª med.'!#REF!</definedName>
    <definedName name="_____TT7">'[4]Relatório-1ª med.'!#REF!</definedName>
    <definedName name="_____TT70">'[4]Relatório-1ª med.'!#REF!</definedName>
    <definedName name="_____TT71">'[4]Relatório-1ª med.'!#REF!</definedName>
    <definedName name="_____TT74">'[4]Relatório-1ª med.'!#REF!</definedName>
    <definedName name="_____TT75">'[4]Relatório-1ª med.'!#REF!</definedName>
    <definedName name="_____TT76">'[4]Relatório-1ª med.'!#REF!</definedName>
    <definedName name="_____TT77">'[4]Relatório-1ª med.'!#REF!</definedName>
    <definedName name="_____TT78">'[4]Relatório-1ª med.'!#REF!</definedName>
    <definedName name="_____TT79">'[4]Relatório-1ª med.'!#REF!</definedName>
    <definedName name="_____TT94">'[4]Relatório-1ª med.'!#REF!</definedName>
    <definedName name="_____TT95">'[4]Relatório-1ª med.'!#REF!</definedName>
    <definedName name="_____TT97">'[4]Relatório-1ª med.'!#REF!</definedName>
    <definedName name="____cab1" localSheetId="2">#REF!</definedName>
    <definedName name="____cab1">#REF!</definedName>
    <definedName name="____emp2">'[2]DMT modelo'!$AA$13</definedName>
    <definedName name="____JAZ1" localSheetId="2">#REF!</definedName>
    <definedName name="____JAZ1">#REF!</definedName>
    <definedName name="____JAZ11" localSheetId="2">#REF!</definedName>
    <definedName name="____JAZ11">#REF!</definedName>
    <definedName name="____JAZ2" localSheetId="2">#REF!</definedName>
    <definedName name="____JAZ2">#REF!</definedName>
    <definedName name="____JAZ22" localSheetId="2">#REF!</definedName>
    <definedName name="____JAZ22">#REF!</definedName>
    <definedName name="____JAZ3" localSheetId="2">#REF!</definedName>
    <definedName name="____JAZ3">#REF!</definedName>
    <definedName name="____JAZ33" localSheetId="2">#REF!</definedName>
    <definedName name="____JAZ33">#REF!</definedName>
    <definedName name="____mem2">'[3]Mat Asf'!$H$37</definedName>
    <definedName name="____RET1" localSheetId="2">#REF!</definedName>
    <definedName name="____RET1">#REF!</definedName>
    <definedName name="____TT102">'[4]Relatório-1ª med.'!#REF!</definedName>
    <definedName name="____TT107">'[4]Relatório-1ª med.'!#REF!</definedName>
    <definedName name="____TT121">'[4]Relatório-1ª med.'!#REF!</definedName>
    <definedName name="____TT123">'[4]Relatório-1ª med.'!#REF!</definedName>
    <definedName name="____TT19">'[4]Relatório-1ª med.'!#REF!</definedName>
    <definedName name="____TT20">'[4]Relatório-1ª med.'!#REF!</definedName>
    <definedName name="____TT21">'[4]Relatório-1ª med.'!#REF!</definedName>
    <definedName name="____TT22">'[4]Relatório-1ª med.'!#REF!</definedName>
    <definedName name="____TT236">'[4]Relatório-1ª med.'!#REF!</definedName>
    <definedName name="____TT26">'[4]Relatório-1ª med.'!#REF!</definedName>
    <definedName name="____TT27">'[4]Relatório-1ª med.'!#REF!</definedName>
    <definedName name="____TT28">'[4]Relatório-1ª med.'!#REF!</definedName>
    <definedName name="____TT30">'[4]Relatório-1ª med.'!#REF!</definedName>
    <definedName name="____TT31">'[4]Relatório-1ª med.'!#REF!</definedName>
    <definedName name="____TT32">'[4]Relatório-1ª med.'!#REF!</definedName>
    <definedName name="____TT33">'[4]Relatório-1ª med.'!#REF!</definedName>
    <definedName name="____TT34">'[4]Relatório-1ª med.'!#REF!</definedName>
    <definedName name="____TT36">'[4]Relatório-1ª med.'!#REF!</definedName>
    <definedName name="____TT37">'[4]Relatório-1ª med.'!#REF!</definedName>
    <definedName name="____TT38">'[4]Relatório-1ª med.'!#REF!</definedName>
    <definedName name="____TT39">'[4]Relatório-1ª med.'!#REF!</definedName>
    <definedName name="____TT40">'[4]Relatório-1ª med.'!#REF!</definedName>
    <definedName name="____TT5">'[4]Relatório-1ª med.'!#REF!</definedName>
    <definedName name="____TT52">'[4]Relatório-1ª med.'!#REF!</definedName>
    <definedName name="____TT53">'[4]Relatório-1ª med.'!#REF!</definedName>
    <definedName name="____TT54">'[4]Relatório-1ª med.'!#REF!</definedName>
    <definedName name="____TT55">'[4]Relatório-1ª med.'!#REF!</definedName>
    <definedName name="____TT6">'[4]Relatório-1ª med.'!#REF!</definedName>
    <definedName name="____TT60">'[4]Relatório-1ª med.'!#REF!</definedName>
    <definedName name="____TT61">'[4]Relatório-1ª med.'!#REF!</definedName>
    <definedName name="____TT69">'[4]Relatório-1ª med.'!#REF!</definedName>
    <definedName name="____TT7">'[4]Relatório-1ª med.'!#REF!</definedName>
    <definedName name="____TT70">'[4]Relatório-1ª med.'!#REF!</definedName>
    <definedName name="____TT71">'[4]Relatório-1ª med.'!#REF!</definedName>
    <definedName name="____TT74">'[4]Relatório-1ª med.'!#REF!</definedName>
    <definedName name="____TT75">'[4]Relatório-1ª med.'!#REF!</definedName>
    <definedName name="____TT76">'[4]Relatório-1ª med.'!#REF!</definedName>
    <definedName name="____TT77">'[4]Relatório-1ª med.'!#REF!</definedName>
    <definedName name="____TT78">'[4]Relatório-1ª med.'!#REF!</definedName>
    <definedName name="____TT78954">'[4]Relatório-1ª med.'!#REF!</definedName>
    <definedName name="____TT79">'[4]Relatório-1ª med.'!#REF!</definedName>
    <definedName name="____TT94">'[4]Relatório-1ª med.'!#REF!</definedName>
    <definedName name="____TT95">'[4]Relatório-1ª med.'!#REF!</definedName>
    <definedName name="____TT97">'[4]Relatório-1ª med.'!#REF!</definedName>
    <definedName name="___cab1" localSheetId="2">#REF!</definedName>
    <definedName name="___cab1">#REF!</definedName>
    <definedName name="___emp2">'[2]DMT modelo'!$AA$13</definedName>
    <definedName name="___JAZ1" localSheetId="2">#REF!</definedName>
    <definedName name="___JAZ1">#REF!</definedName>
    <definedName name="___JAZ11" localSheetId="2">#REF!</definedName>
    <definedName name="___JAZ11">#REF!</definedName>
    <definedName name="___JAZ2" localSheetId="2">#REF!</definedName>
    <definedName name="___JAZ2">#REF!</definedName>
    <definedName name="___JAZ22" localSheetId="2">#REF!</definedName>
    <definedName name="___JAZ22">#REF!</definedName>
    <definedName name="___JAZ3" localSheetId="2">#REF!</definedName>
    <definedName name="___JAZ3">#REF!</definedName>
    <definedName name="___JAZ33" localSheetId="2">#REF!</definedName>
    <definedName name="___JAZ33">#REF!</definedName>
    <definedName name="___mem2">'[3]Mat Asf'!$H$37</definedName>
    <definedName name="___RET1" localSheetId="2">#REF!</definedName>
    <definedName name="___RET1">#REF!</definedName>
    <definedName name="___tsd4">#REF!</definedName>
    <definedName name="___TT102">'[4]Relatório-1ª med.'!#REF!</definedName>
    <definedName name="___TT107">'[4]Relatório-1ª med.'!#REF!</definedName>
    <definedName name="___TT121">'[4]Relatório-1ª med.'!#REF!</definedName>
    <definedName name="___TT123">'[4]Relatório-1ª med.'!#REF!</definedName>
    <definedName name="___TT19">'[4]Relatório-1ª med.'!#REF!</definedName>
    <definedName name="___TT20">'[4]Relatório-1ª med.'!#REF!</definedName>
    <definedName name="___TT21">'[4]Relatório-1ª med.'!#REF!</definedName>
    <definedName name="___TT22">'[4]Relatório-1ª med.'!#REF!</definedName>
    <definedName name="___TT26">'[4]Relatório-1ª med.'!#REF!</definedName>
    <definedName name="___TT27">'[4]Relatório-1ª med.'!#REF!</definedName>
    <definedName name="___TT28">'[4]Relatório-1ª med.'!#REF!</definedName>
    <definedName name="___TT30">'[4]Relatório-1ª med.'!#REF!</definedName>
    <definedName name="___TT31">'[4]Relatório-1ª med.'!#REF!</definedName>
    <definedName name="___TT32">'[4]Relatório-1ª med.'!#REF!</definedName>
    <definedName name="___TT33">'[4]Relatório-1ª med.'!#REF!</definedName>
    <definedName name="___TT34">'[4]Relatório-1ª med.'!#REF!</definedName>
    <definedName name="___TT36">'[4]Relatório-1ª med.'!#REF!</definedName>
    <definedName name="___TT37">'[4]Relatório-1ª med.'!#REF!</definedName>
    <definedName name="___TT38">'[4]Relatório-1ª med.'!#REF!</definedName>
    <definedName name="___TT39">'[4]Relatório-1ª med.'!#REF!</definedName>
    <definedName name="___TT40">'[4]Relatório-1ª med.'!#REF!</definedName>
    <definedName name="___TT5">'[4]Relatório-1ª med.'!#REF!</definedName>
    <definedName name="___TT52">'[4]Relatório-1ª med.'!#REF!</definedName>
    <definedName name="___TT53">'[4]Relatório-1ª med.'!#REF!</definedName>
    <definedName name="___TT54">'[4]Relatório-1ª med.'!#REF!</definedName>
    <definedName name="___TT55">'[4]Relatório-1ª med.'!#REF!</definedName>
    <definedName name="___TT6">'[4]Relatório-1ª med.'!#REF!</definedName>
    <definedName name="___TT60">'[4]Relatório-1ª med.'!#REF!</definedName>
    <definedName name="___TT61">'[4]Relatório-1ª med.'!#REF!</definedName>
    <definedName name="___TT69">'[4]Relatório-1ª med.'!#REF!</definedName>
    <definedName name="___TT7">'[4]Relatório-1ª med.'!#REF!</definedName>
    <definedName name="___TT70">'[4]Relatório-1ª med.'!#REF!</definedName>
    <definedName name="___TT71">'[4]Relatório-1ª med.'!#REF!</definedName>
    <definedName name="___TT74">'[4]Relatório-1ª med.'!#REF!</definedName>
    <definedName name="___TT75">'[4]Relatório-1ª med.'!#REF!</definedName>
    <definedName name="___TT76">'[4]Relatório-1ª med.'!#REF!</definedName>
    <definedName name="___TT77">'[4]Relatório-1ª med.'!#REF!</definedName>
    <definedName name="___TT78">'[4]Relatório-1ª med.'!#REF!</definedName>
    <definedName name="___TT79">'[4]Relatório-1ª med.'!#REF!</definedName>
    <definedName name="___TT94">'[4]Relatório-1ª med.'!#REF!</definedName>
    <definedName name="___TT95">'[4]Relatório-1ª med.'!#REF!</definedName>
    <definedName name="___TT97">'[4]Relatório-1ª med.'!#REF!</definedName>
    <definedName name="__cab1" localSheetId="2">#REF!</definedName>
    <definedName name="__cab1">#REF!</definedName>
    <definedName name="__emp2">'[2]DMT modelo'!$AA$13</definedName>
    <definedName name="__JAZ1" localSheetId="2">#REF!</definedName>
    <definedName name="__JAZ1">#REF!</definedName>
    <definedName name="__JAZ11" localSheetId="2">#REF!</definedName>
    <definedName name="__JAZ11">#REF!</definedName>
    <definedName name="__JAZ2" localSheetId="2">#REF!</definedName>
    <definedName name="__JAZ2">#REF!</definedName>
    <definedName name="__JAZ22" localSheetId="2">#REF!</definedName>
    <definedName name="__JAZ22">#REF!</definedName>
    <definedName name="__JAZ3" localSheetId="2">#REF!</definedName>
    <definedName name="__JAZ3">#REF!</definedName>
    <definedName name="__JAZ33" localSheetId="2">#REF!</definedName>
    <definedName name="__JAZ33">#REF!</definedName>
    <definedName name="__mem2">'[3]Mat Asf'!$H$37</definedName>
    <definedName name="__RET1" localSheetId="2">#REF!</definedName>
    <definedName name="__RET1">#REF!</definedName>
    <definedName name="__TT102">'[4]Relatório-1ª med.'!#REF!</definedName>
    <definedName name="__TT107">'[4]Relatório-1ª med.'!#REF!</definedName>
    <definedName name="__TT121">'[4]Relatório-1ª med.'!#REF!</definedName>
    <definedName name="__TT123">'[4]Relatório-1ª med.'!#REF!</definedName>
    <definedName name="__TT19">'[4]Relatório-1ª med.'!#REF!</definedName>
    <definedName name="__TT20">'[4]Relatório-1ª med.'!#REF!</definedName>
    <definedName name="__TT21">'[4]Relatório-1ª med.'!#REF!</definedName>
    <definedName name="__TT22">'[4]Relatório-1ª med.'!#REF!</definedName>
    <definedName name="__TT26">'[4]Relatório-1ª med.'!#REF!</definedName>
    <definedName name="__TT27">'[4]Relatório-1ª med.'!#REF!</definedName>
    <definedName name="__TT28">'[4]Relatório-1ª med.'!#REF!</definedName>
    <definedName name="__TT30">'[4]Relatório-1ª med.'!#REF!</definedName>
    <definedName name="__TT31">'[4]Relatório-1ª med.'!#REF!</definedName>
    <definedName name="__TT32">'[4]Relatório-1ª med.'!#REF!</definedName>
    <definedName name="__TT33">'[4]Relatório-1ª med.'!#REF!</definedName>
    <definedName name="__TT34">'[4]Relatório-1ª med.'!#REF!</definedName>
    <definedName name="__TT36">'[4]Relatório-1ª med.'!#REF!</definedName>
    <definedName name="__TT37">'[4]Relatório-1ª med.'!#REF!</definedName>
    <definedName name="__TT38">'[4]Relatório-1ª med.'!#REF!</definedName>
    <definedName name="__TT39">'[4]Relatório-1ª med.'!#REF!</definedName>
    <definedName name="__TT40">'[4]Relatório-1ª med.'!#REF!</definedName>
    <definedName name="__TT5">'[4]Relatório-1ª med.'!#REF!</definedName>
    <definedName name="__TT52">'[4]Relatório-1ª med.'!#REF!</definedName>
    <definedName name="__TT53">'[4]Relatório-1ª med.'!#REF!</definedName>
    <definedName name="__TT54">'[4]Relatório-1ª med.'!#REF!</definedName>
    <definedName name="__TT55">'[4]Relatório-1ª med.'!#REF!</definedName>
    <definedName name="__TT6">'[4]Relatório-1ª med.'!#REF!</definedName>
    <definedName name="__TT60">'[4]Relatório-1ª med.'!#REF!</definedName>
    <definedName name="__TT61">'[4]Relatório-1ª med.'!#REF!</definedName>
    <definedName name="__TT69">'[4]Relatório-1ª med.'!#REF!</definedName>
    <definedName name="__TT7">'[4]Relatório-1ª med.'!#REF!</definedName>
    <definedName name="__TT70">'[4]Relatório-1ª med.'!#REF!</definedName>
    <definedName name="__TT71">'[4]Relatório-1ª med.'!#REF!</definedName>
    <definedName name="__TT74">'[4]Relatório-1ª med.'!#REF!</definedName>
    <definedName name="__TT75">'[4]Relatório-1ª med.'!#REF!</definedName>
    <definedName name="__TT76">'[4]Relatório-1ª med.'!#REF!</definedName>
    <definedName name="__TT77">'[4]Relatório-1ª med.'!#REF!</definedName>
    <definedName name="__TT78">'[4]Relatório-1ª med.'!#REF!</definedName>
    <definedName name="__TT79">'[4]Relatório-1ª med.'!#REF!</definedName>
    <definedName name="__TT94">'[4]Relatório-1ª med.'!#REF!</definedName>
    <definedName name="__TT95">'[4]Relatório-1ª med.'!#REF!</definedName>
    <definedName name="__TT97">'[4]Relatório-1ª med.'!#REF!</definedName>
    <definedName name="_cab1" localSheetId="4">#REF!</definedName>
    <definedName name="_cab1" localSheetId="3">#REF!</definedName>
    <definedName name="_cab1" localSheetId="2">#REF!</definedName>
    <definedName name="_cab1">#REF!</definedName>
    <definedName name="_dre2" localSheetId="2">#REF!</definedName>
    <definedName name="_dre2">#REF!</definedName>
    <definedName name="_emp2">'[2]DMT modelo'!$AA$13</definedName>
    <definedName name="_EXT1" localSheetId="4">#REF!</definedName>
    <definedName name="_EXT1" localSheetId="3">#REF!</definedName>
    <definedName name="_EXT1" localSheetId="2">#REF!</definedName>
    <definedName name="_EXT1">#REF!</definedName>
    <definedName name="_xlnm._FilterDatabase" hidden="1">[5]Orçamento!$A$13:$H$24</definedName>
    <definedName name="_ind100" localSheetId="4">#REF!</definedName>
    <definedName name="_ind100" localSheetId="3">#REF!</definedName>
    <definedName name="_ind100" localSheetId="2">#REF!</definedName>
    <definedName name="_ind100">#REF!</definedName>
    <definedName name="_JAZ1" localSheetId="2">#REF!</definedName>
    <definedName name="_JAZ1">#REF!</definedName>
    <definedName name="_JAZ11" localSheetId="2">#REF!</definedName>
    <definedName name="_JAZ11">#REF!</definedName>
    <definedName name="_JAZ2" localSheetId="2">#REF!</definedName>
    <definedName name="_JAZ2">#REF!</definedName>
    <definedName name="_JAZ22" localSheetId="2">#REF!</definedName>
    <definedName name="_JAZ22">#REF!</definedName>
    <definedName name="_JAZ3" localSheetId="2">#REF!</definedName>
    <definedName name="_JAZ3">#REF!</definedName>
    <definedName name="_JAZ33" localSheetId="2">#REF!</definedName>
    <definedName name="_JAZ33">#REF!</definedName>
    <definedName name="_mem2">'[3]Mat Asf'!$H$37</definedName>
    <definedName name="_oac2" localSheetId="2">#REF!</definedName>
    <definedName name="_oac2">#REF!</definedName>
    <definedName name="_oae2" localSheetId="2">#REF!</definedName>
    <definedName name="_oae2">#REF!</definedName>
    <definedName name="_oco2" localSheetId="2">#REF!</definedName>
    <definedName name="_oco2">#REF!</definedName>
    <definedName name="_pav2" localSheetId="2">#REF!</definedName>
    <definedName name="_pav2">#REF!</definedName>
    <definedName name="_RET1" localSheetId="4">#REF!</definedName>
    <definedName name="_RET1" localSheetId="3">#REF!</definedName>
    <definedName name="_RET1" localSheetId="2">#REF!</definedName>
    <definedName name="_RET1">#REF!</definedName>
    <definedName name="_ter2" localSheetId="2">#REF!</definedName>
    <definedName name="_ter2">#REF!</definedName>
    <definedName name="_tsd4" localSheetId="2">#REF!</definedName>
    <definedName name="_tsd4">#REF!</definedName>
    <definedName name="_TT102">'[4]Relatório-1ª med.'!#REF!</definedName>
    <definedName name="_TT107">'[4]Relatório-1ª med.'!#REF!</definedName>
    <definedName name="_TT121">'[4]Relatório-1ª med.'!#REF!</definedName>
    <definedName name="_TT123">'[4]Relatório-1ª med.'!#REF!</definedName>
    <definedName name="_TT18">[6]RELATÓRIO!#REF!</definedName>
    <definedName name="_TT19">'[4]Relatório-1ª med.'!#REF!</definedName>
    <definedName name="_TT20">'[4]Relatório-1ª med.'!#REF!</definedName>
    <definedName name="_TT21">'[4]Relatório-1ª med.'!#REF!</definedName>
    <definedName name="_TT22">'[4]Relatório-1ª med.'!#REF!</definedName>
    <definedName name="_TT26">'[4]Relatório-1ª med.'!#REF!</definedName>
    <definedName name="_TT27">'[4]Relatório-1ª med.'!#REF!</definedName>
    <definedName name="_TT28">'[4]Relatório-1ª med.'!#REF!</definedName>
    <definedName name="_TT30">'[4]Relatório-1ª med.'!#REF!</definedName>
    <definedName name="_TT31">'[4]Relatório-1ª med.'!#REF!</definedName>
    <definedName name="_TT32">'[4]Relatório-1ª med.'!#REF!</definedName>
    <definedName name="_TT33">'[4]Relatório-1ª med.'!#REF!</definedName>
    <definedName name="_TT34">'[4]Relatório-1ª med.'!#REF!</definedName>
    <definedName name="_TT36">'[4]Relatório-1ª med.'!#REF!</definedName>
    <definedName name="_TT37">'[4]Relatório-1ª med.'!#REF!</definedName>
    <definedName name="_TT38">'[4]Relatório-1ª med.'!#REF!</definedName>
    <definedName name="_TT39">'[4]Relatório-1ª med.'!#REF!</definedName>
    <definedName name="_TT40">'[4]Relatório-1ª med.'!#REF!</definedName>
    <definedName name="_TT5">'[4]Relatório-1ª med.'!#REF!</definedName>
    <definedName name="_TT52">'[4]Relatório-1ª med.'!#REF!</definedName>
    <definedName name="_TT53">'[4]Relatório-1ª med.'!#REF!</definedName>
    <definedName name="_TT54">'[4]Relatório-1ª med.'!#REF!</definedName>
    <definedName name="_TT55">'[4]Relatório-1ª med.'!#REF!</definedName>
    <definedName name="_TT6">'[4]Relatório-1ª med.'!#REF!</definedName>
    <definedName name="_TT60">'[4]Relatório-1ª med.'!#REF!</definedName>
    <definedName name="_TT61">'[4]Relatório-1ª med.'!#REF!</definedName>
    <definedName name="_TT69">'[4]Relatório-1ª med.'!#REF!</definedName>
    <definedName name="_TT7">'[4]Relatório-1ª med.'!#REF!</definedName>
    <definedName name="_TT70">'[4]Relatório-1ª med.'!#REF!</definedName>
    <definedName name="_TT71">'[4]Relatório-1ª med.'!#REF!</definedName>
    <definedName name="_TT74">'[4]Relatório-1ª med.'!#REF!</definedName>
    <definedName name="_TT75">'[4]Relatório-1ª med.'!#REF!</definedName>
    <definedName name="_TT76">'[4]Relatório-1ª med.'!#REF!</definedName>
    <definedName name="_TT77">'[4]Relatório-1ª med.'!#REF!</definedName>
    <definedName name="_TT78">'[4]Relatório-1ª med.'!#REF!</definedName>
    <definedName name="_TT79">'[4]Relatório-1ª med.'!#REF!</definedName>
    <definedName name="_TT94">'[4]Relatório-1ª med.'!#REF!</definedName>
    <definedName name="_TT95">'[4]Relatório-1ª med.'!#REF!</definedName>
    <definedName name="_TT97">'[4]Relatório-1ª med.'!#REF!</definedName>
    <definedName name="A" localSheetId="2">#REF!</definedName>
    <definedName name="A">#REF!</definedName>
    <definedName name="AA" localSheetId="4">#REF!</definedName>
    <definedName name="AA" localSheetId="3">#REF!</definedName>
    <definedName name="AA" localSheetId="2">#REF!</definedName>
    <definedName name="AA">#REF!</definedName>
    <definedName name="AAAA">'[4]Relatório-1ª med.'!#REF!</definedName>
    <definedName name="AAAAA" localSheetId="4">#REF!</definedName>
    <definedName name="AAAAA" localSheetId="3">#REF!</definedName>
    <definedName name="AAAAA" localSheetId="2">#REF!</definedName>
    <definedName name="AAAAA">#REF!</definedName>
    <definedName name="ABCD23">'[4]Relatório-1ª med.'!#REF!</definedName>
    <definedName name="ACADGDDJSDJSBDJSJFSF">'[4]Relatório-1ª med.'!#REF!</definedName>
    <definedName name="AÇO_CA_50" localSheetId="2">#REF!</definedName>
    <definedName name="AÇO_CA_50">#REF!</definedName>
    <definedName name="aditivo" localSheetId="4">#REF!</definedName>
    <definedName name="aditivo" localSheetId="3">#REF!</definedName>
    <definedName name="aditivo" localSheetId="2">#REF!</definedName>
    <definedName name="aditivo">#REF!</definedName>
    <definedName name="AGREGADO" localSheetId="4">#REF!</definedName>
    <definedName name="AGREGADO" localSheetId="3">#REF!</definedName>
    <definedName name="AGREGADO" localSheetId="2">#REF!</definedName>
    <definedName name="AGREGADO">#REF!</definedName>
    <definedName name="AJ" localSheetId="4">#REF!</definedName>
    <definedName name="AJ" localSheetId="3">#REF!</definedName>
    <definedName name="AJ" localSheetId="2">#REF!</definedName>
    <definedName name="AJ">#REF!</definedName>
    <definedName name="AJA" localSheetId="4">#REF!</definedName>
    <definedName name="AJA" localSheetId="3">#REF!</definedName>
    <definedName name="AJA" localSheetId="2">#REF!</definedName>
    <definedName name="AJA">#REF!</definedName>
    <definedName name="AND" localSheetId="2">#REF!</definedName>
    <definedName name="AND">#REF!</definedName>
    <definedName name="ant" localSheetId="4" hidden="1">{#N/A,#N/A,FALSE,"MO (2)"}</definedName>
    <definedName name="ant" localSheetId="3" hidden="1">{#N/A,#N/A,FALSE,"MO (2)"}</definedName>
    <definedName name="ant" localSheetId="2" hidden="1">{#N/A,#N/A,FALSE,"MO (2)"}</definedName>
    <definedName name="ant" hidden="1">{#N/A,#N/A,FALSE,"MO (2)"}</definedName>
    <definedName name="ant_1" localSheetId="2" hidden="1">{#N/A,#N/A,FALSE,"MO (2)"}</definedName>
    <definedName name="ant_1" hidden="1">{#N/A,#N/A,FALSE,"MO (2)"}</definedName>
    <definedName name="area_base" localSheetId="4">#REF!</definedName>
    <definedName name="area_base" localSheetId="3">#REF!</definedName>
    <definedName name="area_base" localSheetId="2">#REF!</definedName>
    <definedName name="area_base">#REF!</definedName>
    <definedName name="_xlnm.Extract" localSheetId="4">#REF!</definedName>
    <definedName name="_xlnm.Extract" localSheetId="3">#REF!</definedName>
    <definedName name="_xlnm.Extract" localSheetId="2">#REF!</definedName>
    <definedName name="_xlnm.Extract">#REF!</definedName>
    <definedName name="_xlnm.Print_Area" localSheetId="4">'BDI 2'!$B$1:$H$34</definedName>
    <definedName name="_xlnm.Print_Area" localSheetId="3">CRONOGRAMA!$A$1:$P$26</definedName>
    <definedName name="_xlnm.Print_Area" localSheetId="2">ORÇAMENTO!$A$1:$K$104</definedName>
    <definedName name="_xlnm.Print_Area" localSheetId="0">QCI!$A$1:$F$20</definedName>
    <definedName name="_xlnm.Print_Area" localSheetId="1">RESUMO!$A$1:$F$23</definedName>
    <definedName name="_xlnm.Print_Area">#REF!</definedName>
    <definedName name="AREA_IMPRI" localSheetId="4">#REF!</definedName>
    <definedName name="AREA_IMPRI" localSheetId="3">#REF!</definedName>
    <definedName name="AREA_IMPRI" localSheetId="2">#REF!</definedName>
    <definedName name="AREA_IMPRI">#REF!</definedName>
    <definedName name="area_sub_base" localSheetId="4">#REF!</definedName>
    <definedName name="area_sub_base" localSheetId="3">#REF!</definedName>
    <definedName name="area_sub_base" localSheetId="2">#REF!</definedName>
    <definedName name="area_sub_base">#REF!</definedName>
    <definedName name="ARGAMASSA10">'[7]QUADRO 08 - COMPOSIÇÕES'!$H$715</definedName>
    <definedName name="ARGAMASSA10S">'[7]QUADRO 08 - COMPOSIÇÕES'!$H$713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>#REF!</definedName>
    <definedName name="BDI" localSheetId="4">#REF!</definedName>
    <definedName name="BDI" localSheetId="3">#REF!</definedName>
    <definedName name="BDI" localSheetId="2">#REF!</definedName>
    <definedName name="BDI">#REF!</definedName>
    <definedName name="BONI" localSheetId="4">#REF!</definedName>
    <definedName name="BONI" localSheetId="3">#REF!</definedName>
    <definedName name="BONI" localSheetId="2">#REF!</definedName>
    <definedName name="BONI">#REF!</definedName>
    <definedName name="c.drena" localSheetId="2">#REF!</definedName>
    <definedName name="c.drena">#REF!</definedName>
    <definedName name="cab" localSheetId="4">#REF!</definedName>
    <definedName name="cab" localSheetId="3">#REF!</definedName>
    <definedName name="cab" localSheetId="2">#REF!</definedName>
    <definedName name="cab">#REF!</definedName>
    <definedName name="CAB_ATERRO" localSheetId="2">#REF!</definedName>
    <definedName name="CAB_ATERRO">#REF!</definedName>
    <definedName name="cab_cortes" localSheetId="4">#REF!</definedName>
    <definedName name="cab_cortes" localSheetId="3">#REF!</definedName>
    <definedName name="cab_cortes" localSheetId="2">#REF!</definedName>
    <definedName name="cab_cortes">#REF!</definedName>
    <definedName name="cab_dmt" localSheetId="2">#REF!</definedName>
    <definedName name="cab_dmt">#REF!</definedName>
    <definedName name="cab_limpeza" localSheetId="4">#REF!</definedName>
    <definedName name="cab_limpeza" localSheetId="3">#REF!</definedName>
    <definedName name="cab_limpeza" localSheetId="2">#REF!</definedName>
    <definedName name="cab_limpeza">#REF!</definedName>
    <definedName name="CAB_PLANO" localSheetId="2">#REF!</definedName>
    <definedName name="CAB_PLANO">#REF!</definedName>
    <definedName name="cab_pmf" localSheetId="2">#REF!</definedName>
    <definedName name="cab_pmf">#REF!</definedName>
    <definedName name="cabeca" localSheetId="4">#REF!</definedName>
    <definedName name="cabeca" localSheetId="3">#REF!</definedName>
    <definedName name="cabeca" localSheetId="2">#REF!</definedName>
    <definedName name="cabeca">#REF!</definedName>
    <definedName name="CABEÇA" localSheetId="2">#REF!</definedName>
    <definedName name="CABEÇA">#REF!</definedName>
    <definedName name="cabeca1" localSheetId="4">#REF!</definedName>
    <definedName name="cabeca1" localSheetId="3">#REF!</definedName>
    <definedName name="cabeca1" localSheetId="2">#REF!</definedName>
    <definedName name="cabeca1">#REF!</definedName>
    <definedName name="cabeçalho" localSheetId="4">#REF!</definedName>
    <definedName name="cabeçalho" localSheetId="3">#REF!</definedName>
    <definedName name="cabeçalho" localSheetId="2">#REF!</definedName>
    <definedName name="cabeçalho">#REF!</definedName>
    <definedName name="cabeçalho1" localSheetId="4">#REF!</definedName>
    <definedName name="cabeçalho1" localSheetId="3">#REF!</definedName>
    <definedName name="cabeçalho1" localSheetId="2">#REF!</definedName>
    <definedName name="cabeçalho1">#REF!</definedName>
    <definedName name="cabmeio" localSheetId="2">#REF!</definedName>
    <definedName name="cabmeio">#REF!</definedName>
    <definedName name="caixa">'[1]RESUMO-DVOP'!$C$36</definedName>
    <definedName name="cap">[1]RELATÓRIO!$U$31</definedName>
    <definedName name="cap_20" localSheetId="2">#REF!</definedName>
    <definedName name="cap_20">#REF!</definedName>
    <definedName name="cbuq" localSheetId="2">#REF!</definedName>
    <definedName name="cbuq">#REF!</definedName>
    <definedName name="cesar" localSheetId="4">#REF!</definedName>
    <definedName name="cesar" localSheetId="3">#REF!</definedName>
    <definedName name="cesar" localSheetId="2">#REF!</definedName>
    <definedName name="cesar">#REF!</definedName>
    <definedName name="CM_30" localSheetId="4">#REF!</definedName>
    <definedName name="CM_30" localSheetId="3">#REF!</definedName>
    <definedName name="CM_30" localSheetId="2">#REF!</definedName>
    <definedName name="CM_30">#REF!</definedName>
    <definedName name="Colchão" localSheetId="2">#REF!</definedName>
    <definedName name="Colchão">#REF!</definedName>
    <definedName name="CONCRETO">'[7]QUADRO 08 - COMPOSIÇÕES'!$H$129</definedName>
    <definedName name="Conser" localSheetId="4">#REF!</definedName>
    <definedName name="Conser" localSheetId="3">#REF!</definedName>
    <definedName name="Conser" localSheetId="2">#REF!</definedName>
    <definedName name="Conser">#REF!</definedName>
    <definedName name="conserva" localSheetId="2">#REF!</definedName>
    <definedName name="conserva">#REF!</definedName>
    <definedName name="cont" localSheetId="2">#REF!</definedName>
    <definedName name="cont">#REF!</definedName>
    <definedName name="contrapartida" localSheetId="2">#REF!</definedName>
    <definedName name="contrapartida">#REF!</definedName>
    <definedName name="CONTRATO" localSheetId="2">[8]APONT!$B$5:$G$426</definedName>
    <definedName name="CONTRATO">[9]APONT!$B$5:$G$426</definedName>
    <definedName name="cp.100" localSheetId="2">#REF!</definedName>
    <definedName name="cp.100">#REF!</definedName>
    <definedName name="cp.95" localSheetId="2">#REF!</definedName>
    <definedName name="cp.95">#REF!</definedName>
    <definedName name="_xlnm.Criteria" localSheetId="4">#REF!</definedName>
    <definedName name="_xlnm.Criteria" localSheetId="3">#REF!</definedName>
    <definedName name="_xlnm.Criteria" localSheetId="2">#REF!</definedName>
    <definedName name="_xlnm.Criteria">#REF!</definedName>
    <definedName name="Cron" localSheetId="4" hidden="1">{#N/A,#N/A,FALSE,"MO (2)"}</definedName>
    <definedName name="Cron" localSheetId="3" hidden="1">{#N/A,#N/A,FALSE,"MO (2)"}</definedName>
    <definedName name="Cron" localSheetId="2" hidden="1">{#N/A,#N/A,FALSE,"MO (2)"}</definedName>
    <definedName name="Cron" hidden="1">{#N/A,#N/A,FALSE,"MO (2)"}</definedName>
    <definedName name="Cron_1" localSheetId="2" hidden="1">{#N/A,#N/A,FALSE,"MO (2)"}</definedName>
    <definedName name="Cron_1" hidden="1">{#N/A,#N/A,FALSE,"MO (2)"}</definedName>
    <definedName name="crona" localSheetId="2">#REF!</definedName>
    <definedName name="crona">#REF!</definedName>
    <definedName name="CUBAÇÃO" localSheetId="4">#REF!</definedName>
    <definedName name="CUBAÇÃO" localSheetId="3">#REF!</definedName>
    <definedName name="CUBAÇÃO" localSheetId="2">#REF!</definedName>
    <definedName name="CUBAÇÃO">#REF!</definedName>
    <definedName name="cx.01">[10]Aterro!#REF!</definedName>
    <definedName name="cx_coletora" localSheetId="2">#REF!</definedName>
    <definedName name="cx_coletora">#REF!</definedName>
    <definedName name="DAS" localSheetId="4" hidden="1">{#N/A,#N/A,FALSE,"MO (2)"}</definedName>
    <definedName name="DAS" localSheetId="3" hidden="1">{#N/A,#N/A,FALSE,"MO (2)"}</definedName>
    <definedName name="DAS" localSheetId="2" hidden="1">{#N/A,#N/A,FALSE,"MO (2)"}</definedName>
    <definedName name="DAS" hidden="1">{#N/A,#N/A,FALSE,"MO (2)"}</definedName>
    <definedName name="DAS_1" localSheetId="2" hidden="1">{#N/A,#N/A,FALSE,"MO (2)"}</definedName>
    <definedName name="DAS_1" hidden="1">{#N/A,#N/A,FALSE,"MO (2)"}</definedName>
    <definedName name="DATA" localSheetId="4">#REF!</definedName>
    <definedName name="DATA" localSheetId="3">#REF!</definedName>
    <definedName name="DATA" localSheetId="2">#REF!</definedName>
    <definedName name="DATA">#REF!</definedName>
    <definedName name="data1" localSheetId="4">#REF!</definedName>
    <definedName name="data1" localSheetId="3">#REF!</definedName>
    <definedName name="data1" localSheetId="2">#REF!</definedName>
    <definedName name="data1">#REF!</definedName>
    <definedName name="DATA2" localSheetId="4">#REF!</definedName>
    <definedName name="DATA2" localSheetId="3">#REF!</definedName>
    <definedName name="DATA2" localSheetId="2">#REF!</definedName>
    <definedName name="DATA2">#REF!</definedName>
    <definedName name="DATA3" localSheetId="4">#REF!</definedName>
    <definedName name="DATA3" localSheetId="3">#REF!</definedName>
    <definedName name="DATA3" localSheetId="2">#REF!</definedName>
    <definedName name="DATA3">#REF!</definedName>
    <definedName name="DDDDE" localSheetId="4" hidden="1">{#N/A,#N/A,FALSE,"MO (2)"}</definedName>
    <definedName name="DDDDE" localSheetId="3" hidden="1">{#N/A,#N/A,FALSE,"MO (2)"}</definedName>
    <definedName name="DDDDE" localSheetId="2" hidden="1">{#N/A,#N/A,FALSE,"MO (2)"}</definedName>
    <definedName name="DDDDE" hidden="1">{#N/A,#N/A,FALSE,"MO (2)"}</definedName>
    <definedName name="DDDDE_1" localSheetId="2" hidden="1">{#N/A,#N/A,FALSE,"MO (2)"}</definedName>
    <definedName name="DDDDE_1" hidden="1">{#N/A,#N/A,FALSE,"MO (2)"}</definedName>
    <definedName name="ddlc" localSheetId="2">#REF!</definedName>
    <definedName name="ddlc">#REF!</definedName>
    <definedName name="defensas" localSheetId="2">#REF!</definedName>
    <definedName name="defensas">#REF!</definedName>
    <definedName name="densidade_cap" localSheetId="2">#REF!</definedName>
    <definedName name="densidade_cap">#REF!</definedName>
    <definedName name="descida1" localSheetId="2">#REF!</definedName>
    <definedName name="descida1">#REF!</definedName>
    <definedName name="descida2" localSheetId="2">#REF!</definedName>
    <definedName name="descida2">#REF!</definedName>
    <definedName name="DFDFDGFGSG">[11]Serviços!$A$3:$F$1403</definedName>
    <definedName name="DIE">'[12]INSUMOS BÁSICOS'!$E$67</definedName>
    <definedName name="DIESEL" localSheetId="4">#REF!</definedName>
    <definedName name="DIESEL" localSheetId="3">#REF!</definedName>
    <definedName name="DIESEL" localSheetId="2">#REF!</definedName>
    <definedName name="DIESEL">#REF!</definedName>
    <definedName name="DMT_0_50" localSheetId="2">#REF!</definedName>
    <definedName name="DMT_0_50">#REF!</definedName>
    <definedName name="dmt_1000" localSheetId="4">#REF!</definedName>
    <definedName name="dmt_1000" localSheetId="3">#REF!</definedName>
    <definedName name="dmt_1000" localSheetId="2">#REF!</definedName>
    <definedName name="dmt_1000">#REF!</definedName>
    <definedName name="dmt_1200" localSheetId="4">#REF!</definedName>
    <definedName name="dmt_1200" localSheetId="3">#REF!</definedName>
    <definedName name="dmt_1200" localSheetId="2">#REF!</definedName>
    <definedName name="dmt_1200">#REF!</definedName>
    <definedName name="dmt_1400" localSheetId="4">#REF!</definedName>
    <definedName name="dmt_1400" localSheetId="3">#REF!</definedName>
    <definedName name="dmt_1400" localSheetId="2">#REF!</definedName>
    <definedName name="dmt_1400">#REF!</definedName>
    <definedName name="dmt_200" localSheetId="4">#REF!</definedName>
    <definedName name="dmt_200" localSheetId="3">#REF!</definedName>
    <definedName name="dmt_200" localSheetId="2">#REF!</definedName>
    <definedName name="dmt_200">#REF!</definedName>
    <definedName name="DMT_200_400" localSheetId="2">#REF!</definedName>
    <definedName name="DMT_200_400">#REF!</definedName>
    <definedName name="dmt_400" localSheetId="4">#REF!</definedName>
    <definedName name="dmt_400" localSheetId="3">#REF!</definedName>
    <definedName name="dmt_400" localSheetId="2">#REF!</definedName>
    <definedName name="dmt_400">#REF!</definedName>
    <definedName name="DMT_400_600" localSheetId="2">#REF!</definedName>
    <definedName name="DMT_400_600">#REF!</definedName>
    <definedName name="dmt_50" localSheetId="4">#REF!</definedName>
    <definedName name="dmt_50" localSheetId="3">#REF!</definedName>
    <definedName name="dmt_50" localSheetId="2">#REF!</definedName>
    <definedName name="dmt_50">#REF!</definedName>
    <definedName name="DMT_50_200" localSheetId="2">#REF!</definedName>
    <definedName name="DMT_50_200">#REF!</definedName>
    <definedName name="dmt_600" localSheetId="4">#REF!</definedName>
    <definedName name="dmt_600" localSheetId="3">#REF!</definedName>
    <definedName name="dmt_600" localSheetId="2">#REF!</definedName>
    <definedName name="dmt_600">#REF!</definedName>
    <definedName name="dmt_800" localSheetId="4">#REF!</definedName>
    <definedName name="dmt_800" localSheetId="3">#REF!</definedName>
    <definedName name="dmt_800" localSheetId="2">#REF!</definedName>
    <definedName name="dmt_800">#REF!</definedName>
    <definedName name="dren" localSheetId="2">#REF!</definedName>
    <definedName name="dren">#REF!</definedName>
    <definedName name="drena" localSheetId="4">#REF!</definedName>
    <definedName name="drena" localSheetId="3">#REF!</definedName>
    <definedName name="drena" localSheetId="2">#REF!</definedName>
    <definedName name="drena">#REF!</definedName>
    <definedName name="Drena2" localSheetId="2">#REF!</definedName>
    <definedName name="Drena2">#REF!</definedName>
    <definedName name="DRF" localSheetId="4">#REF!</definedName>
    <definedName name="DRF" localSheetId="3">#REF!</definedName>
    <definedName name="DRF" localSheetId="2">#REF!</definedName>
    <definedName name="DRF">#REF!</definedName>
    <definedName name="edefegeh" localSheetId="4" hidden="1">{#N/A,#N/A,FALSE,"MO (2)"}</definedName>
    <definedName name="edefegeh" localSheetId="3" hidden="1">{#N/A,#N/A,FALSE,"MO (2)"}</definedName>
    <definedName name="edefegeh" localSheetId="2" hidden="1">{#N/A,#N/A,FALSE,"MO (2)"}</definedName>
    <definedName name="edefegeh" hidden="1">{#N/A,#N/A,FALSE,"MO (2)"}</definedName>
    <definedName name="edefegeh_1" localSheetId="2" hidden="1">{#N/A,#N/A,FALSE,"MO (2)"}</definedName>
    <definedName name="edefegeh_1" hidden="1">{#N/A,#N/A,FALSE,"MO (2)"}</definedName>
    <definedName name="edit" localSheetId="4">#REF!</definedName>
    <definedName name="edit" localSheetId="3">#REF!</definedName>
    <definedName name="edit" localSheetId="2">#REF!</definedName>
    <definedName name="edit">#REF!</definedName>
    <definedName name="edita" localSheetId="4">#REF!</definedName>
    <definedName name="edita" localSheetId="3">#REF!</definedName>
    <definedName name="edita" localSheetId="2">#REF!</definedName>
    <definedName name="edita">#REF!</definedName>
    <definedName name="EDITA1" localSheetId="4">#REF!</definedName>
    <definedName name="EDITA1" localSheetId="3">#REF!</definedName>
    <definedName name="EDITA1" localSheetId="2">#REF!</definedName>
    <definedName name="EDITA1">#REF!</definedName>
    <definedName name="EDITA2" localSheetId="4">#REF!</definedName>
    <definedName name="EDITA2" localSheetId="3">#REF!</definedName>
    <definedName name="EDITA2" localSheetId="2">#REF!</definedName>
    <definedName name="EDITA2">#REF!</definedName>
    <definedName name="EDITAL" localSheetId="4">#REF!</definedName>
    <definedName name="EDITAL" localSheetId="3">#REF!</definedName>
    <definedName name="EDITAL" localSheetId="2">#REF!</definedName>
    <definedName name="EDITAL">#REF!</definedName>
    <definedName name="EDITAL2" localSheetId="4">#REF!</definedName>
    <definedName name="EDITAL2" localSheetId="3">#REF!</definedName>
    <definedName name="EDITAL2" localSheetId="2">#REF!</definedName>
    <definedName name="EDITAL2">#REF!</definedName>
    <definedName name="EDITALA" localSheetId="4">#REF!</definedName>
    <definedName name="EDITALA" localSheetId="3">#REF!</definedName>
    <definedName name="EDITALA" localSheetId="2">#REF!</definedName>
    <definedName name="EDITALA">#REF!</definedName>
    <definedName name="ELIAS" localSheetId="4">#REF!</definedName>
    <definedName name="ELIAS" localSheetId="3">#REF!</definedName>
    <definedName name="ELIAS" localSheetId="2">#REF!</definedName>
    <definedName name="ELIAS">#REF!</definedName>
    <definedName name="Empo" localSheetId="2">#REF!</definedName>
    <definedName name="Empo">#REF!</definedName>
    <definedName name="empo2" localSheetId="4">#REF!</definedName>
    <definedName name="empo2" localSheetId="3">#REF!</definedName>
    <definedName name="empo2" localSheetId="2">#REF!</definedName>
    <definedName name="empo2">#REF!</definedName>
    <definedName name="Empola2" localSheetId="4">#REF!</definedName>
    <definedName name="Empola2" localSheetId="3">#REF!</definedName>
    <definedName name="Empola2" localSheetId="2">#REF!</definedName>
    <definedName name="Empola2">#REF!</definedName>
    <definedName name="Empolamento" localSheetId="2">#REF!</definedName>
    <definedName name="Empolamento">#REF!</definedName>
    <definedName name="Empolo2" localSheetId="4">#REF!</definedName>
    <definedName name="Empolo2" localSheetId="3">#REF!</definedName>
    <definedName name="Empolo2" localSheetId="2">#REF!</definedName>
    <definedName name="Empolo2">#REF!</definedName>
    <definedName name="empolo3" localSheetId="4">#REF!</definedName>
    <definedName name="empolo3" localSheetId="3">#REF!</definedName>
    <definedName name="empolo3" localSheetId="2">#REF!</definedName>
    <definedName name="empolo3">#REF!</definedName>
    <definedName name="ENCP" localSheetId="4">#REF!</definedName>
    <definedName name="ENCP" localSheetId="3">#REF!</definedName>
    <definedName name="ENCP" localSheetId="2">#REF!</definedName>
    <definedName name="ENCP">#REF!</definedName>
    <definedName name="ENCPA" localSheetId="4">#REF!</definedName>
    <definedName name="ENCPA" localSheetId="3">#REF!</definedName>
    <definedName name="ENCPA" localSheetId="2">#REF!</definedName>
    <definedName name="ENCPA">#REF!</definedName>
    <definedName name="ENCT" localSheetId="4">#REF!</definedName>
    <definedName name="ENCT" localSheetId="3">#REF!</definedName>
    <definedName name="ENCT" localSheetId="2">#REF!</definedName>
    <definedName name="ENCT">#REF!</definedName>
    <definedName name="ENCTA" localSheetId="4">#REF!</definedName>
    <definedName name="ENCTA" localSheetId="3">#REF!</definedName>
    <definedName name="ENCTA" localSheetId="2">#REF!</definedName>
    <definedName name="ENCTA">#REF!</definedName>
    <definedName name="eng">'[3]Mat Asf'!$C$36</definedName>
    <definedName name="eng." localSheetId="4" hidden="1">{#N/A,#N/A,FALSE,"MO (2)"}</definedName>
    <definedName name="eng." localSheetId="3" hidden="1">{#N/A,#N/A,FALSE,"MO (2)"}</definedName>
    <definedName name="eng." localSheetId="2" hidden="1">{#N/A,#N/A,FALSE,"MO (2)"}</definedName>
    <definedName name="eng." hidden="1">{#N/A,#N/A,FALSE,"MO (2)"}</definedName>
    <definedName name="eng._1" localSheetId="2" hidden="1">{#N/A,#N/A,FALSE,"MO (2)"}</definedName>
    <definedName name="eng._1" hidden="1">{#N/A,#N/A,FALSE,"MO (2)"}</definedName>
    <definedName name="ENGENHARIA" localSheetId="4" hidden="1">{#N/A,#N/A,FALSE,"MO (2)"}</definedName>
    <definedName name="ENGENHARIA" localSheetId="3" hidden="1">{#N/A,#N/A,FALSE,"MO (2)"}</definedName>
    <definedName name="ENGENHARIA" localSheetId="2" hidden="1">{#N/A,#N/A,FALSE,"MO (2)"}</definedName>
    <definedName name="ENGENHARIA" hidden="1">{#N/A,#N/A,FALSE,"MO (2)"}</definedName>
    <definedName name="ENGENHARIA_1" localSheetId="2" hidden="1">{#N/A,#N/A,FALSE,"MO (2)"}</definedName>
    <definedName name="ENGENHARIA_1" hidden="1">{#N/A,#N/A,FALSE,"MO (2)"}</definedName>
    <definedName name="entrada1" localSheetId="2">#REF!</definedName>
    <definedName name="entrada1">#REF!</definedName>
    <definedName name="entrada2" localSheetId="2">#REF!</definedName>
    <definedName name="entrada2">#REF!</definedName>
    <definedName name="ESC" localSheetId="4">#REF!</definedName>
    <definedName name="ESC" localSheetId="3">#REF!</definedName>
    <definedName name="ESC" localSheetId="2">#REF!</definedName>
    <definedName name="ESC">#REF!</definedName>
    <definedName name="escavmec" localSheetId="2">#REF!</definedName>
    <definedName name="escavmec">#REF!</definedName>
    <definedName name="EU" localSheetId="4" hidden="1">{#N/A,#N/A,FALSE,"MO (2)"}</definedName>
    <definedName name="EU" localSheetId="3" hidden="1">{#N/A,#N/A,FALSE,"MO (2)"}</definedName>
    <definedName name="EU" localSheetId="2" hidden="1">{#N/A,#N/A,FALSE,"MO (2)"}</definedName>
    <definedName name="EU" hidden="1">{#N/A,#N/A,FALSE,"MO (2)"}</definedName>
    <definedName name="EU_1" localSheetId="2" hidden="1">{#N/A,#N/A,FALSE,"MO (2)"}</definedName>
    <definedName name="EU_1" hidden="1">{#N/A,#N/A,FALSE,"MO (2)"}</definedName>
    <definedName name="EXER" localSheetId="4">#REF!</definedName>
    <definedName name="EXER" localSheetId="3">#REF!</definedName>
    <definedName name="EXER" localSheetId="2">#REF!</definedName>
    <definedName name="EXER">#REF!</definedName>
    <definedName name="EXPU" localSheetId="2">#REF!</definedName>
    <definedName name="EXPU">#REF!</definedName>
    <definedName name="EXT" localSheetId="4">#REF!</definedName>
    <definedName name="EXT" localSheetId="3">#REF!</definedName>
    <definedName name="EXT" localSheetId="2">#REF!</definedName>
    <definedName name="EXT">#REF!</definedName>
    <definedName name="EXTA" localSheetId="4">#REF!</definedName>
    <definedName name="EXTA" localSheetId="3">#REF!</definedName>
    <definedName name="EXTA" localSheetId="2">#REF!</definedName>
    <definedName name="EXTA">#REF!</definedName>
    <definedName name="EXTENSÃO1" localSheetId="4">#REF!</definedName>
    <definedName name="EXTENSÃO1" localSheetId="3">#REF!</definedName>
    <definedName name="EXTENSÃO1" localSheetId="2">#REF!</definedName>
    <definedName name="EXTENSÃO1">#REF!</definedName>
    <definedName name="faixa">'[1]RESUMO-DVOP'!$N$123</definedName>
    <definedName name="faixa2">'[1]RESUMO-DVOP'!$N$185</definedName>
    <definedName name="fator100" localSheetId="4">#REF!</definedName>
    <definedName name="fator100" localSheetId="3">#REF!</definedName>
    <definedName name="fator100" localSheetId="2">#REF!</definedName>
    <definedName name="fator100">#REF!</definedName>
    <definedName name="FATOR2" localSheetId="4">#REF!</definedName>
    <definedName name="FATOR2" localSheetId="3">#REF!</definedName>
    <definedName name="FATOR2" localSheetId="2">#REF!</definedName>
    <definedName name="FATOR2">#REF!</definedName>
    <definedName name="fator50" localSheetId="4">#REF!</definedName>
    <definedName name="fator50" localSheetId="3">#REF!</definedName>
    <definedName name="fator50" localSheetId="2">#REF!</definedName>
    <definedName name="fator50">#REF!</definedName>
    <definedName name="FE">'[13]RESUMO-DVOP'!$C$35</definedName>
    <definedName name="ffg" localSheetId="4" hidden="1">{#N/A,#N/A,FALSE,"MO (2)"}</definedName>
    <definedName name="ffg" localSheetId="3" hidden="1">{#N/A,#N/A,FALSE,"MO (2)"}</definedName>
    <definedName name="ffg" localSheetId="2" hidden="1">{#N/A,#N/A,FALSE,"MO (2)"}</definedName>
    <definedName name="ffg" hidden="1">{#N/A,#N/A,FALSE,"MO (2)"}</definedName>
    <definedName name="ffg_1" localSheetId="2" hidden="1">{#N/A,#N/A,FALSE,"MO (2)"}</definedName>
    <definedName name="ffg_1" hidden="1">{#N/A,#N/A,FALSE,"MO (2)"}</definedName>
    <definedName name="fghji" localSheetId="4" hidden="1">{#N/A,#N/A,FALSE,"MO (2)"}</definedName>
    <definedName name="fghji" localSheetId="3" hidden="1">{#N/A,#N/A,FALSE,"MO (2)"}</definedName>
    <definedName name="fghji" localSheetId="2" hidden="1">{#N/A,#N/A,FALSE,"MO (2)"}</definedName>
    <definedName name="fghji" hidden="1">{#N/A,#N/A,FALSE,"MO (2)"}</definedName>
    <definedName name="fghji_1" localSheetId="2" hidden="1">{#N/A,#N/A,FALSE,"MO (2)"}</definedName>
    <definedName name="fghji_1" hidden="1">{#N/A,#N/A,FALSE,"MO (2)"}</definedName>
    <definedName name="fir" localSheetId="4">#REF!</definedName>
    <definedName name="fir" localSheetId="3">#REF!</definedName>
    <definedName name="fir" localSheetId="2">#REF!</definedName>
    <definedName name="fir">#REF!</definedName>
    <definedName name="FIRMA" localSheetId="4">#REF!</definedName>
    <definedName name="FIRMA" localSheetId="3">#REF!</definedName>
    <definedName name="FIRMA" localSheetId="2">#REF!</definedName>
    <definedName name="FIRMA">#REF!</definedName>
    <definedName name="FIRMA1" localSheetId="4">#REF!</definedName>
    <definedName name="FIRMA1" localSheetId="3">#REF!</definedName>
    <definedName name="FIRMA1" localSheetId="2">#REF!</definedName>
    <definedName name="FIRMA1">#REF!</definedName>
    <definedName name="FIRMA2" localSheetId="4">#REF!</definedName>
    <definedName name="FIRMA2" localSheetId="3">#REF!</definedName>
    <definedName name="FIRMA2" localSheetId="2">#REF!</definedName>
    <definedName name="FIRMA2">#REF!</definedName>
    <definedName name="FIRMA3" localSheetId="4">#REF!</definedName>
    <definedName name="FIRMA3" localSheetId="3">#REF!</definedName>
    <definedName name="FIRMA3" localSheetId="2">#REF!</definedName>
    <definedName name="FIRMA3">#REF!</definedName>
    <definedName name="FOG" localSheetId="4">#REF!</definedName>
    <definedName name="FOG" localSheetId="3">#REF!</definedName>
    <definedName name="FOG" localSheetId="2">#REF!</definedName>
    <definedName name="FOG">#REF!</definedName>
    <definedName name="fx_horiz" localSheetId="2">#REF!</definedName>
    <definedName name="fx_horiz">#REF!</definedName>
    <definedName name="GAS">'[12]INSUMOS BÁSICOS'!$E$66</definedName>
    <definedName name="GASOLINA" localSheetId="4">#REF!</definedName>
    <definedName name="GASOLINA" localSheetId="3">#REF!</definedName>
    <definedName name="GASOLINA" localSheetId="2">#REF!</definedName>
    <definedName name="GASOLINA">#REF!</definedName>
    <definedName name="GD" localSheetId="2">'[12]QUADRO 04 - PLANILHAS PREÇOS'!#REF!</definedName>
    <definedName name="GD">'[12]QUADRO 04 - PLANILHAS PREÇOS'!#REF!</definedName>
    <definedName name="gfgh" localSheetId="4" hidden="1">{#N/A,#N/A,FALSE,"MO (2)"}</definedName>
    <definedName name="gfgh" localSheetId="3" hidden="1">{#N/A,#N/A,FALSE,"MO (2)"}</definedName>
    <definedName name="gfgh" localSheetId="2" hidden="1">{#N/A,#N/A,FALSE,"MO (2)"}</definedName>
    <definedName name="gfgh" hidden="1">{#N/A,#N/A,FALSE,"MO (2)"}</definedName>
    <definedName name="gfgh_1" localSheetId="2" hidden="1">{#N/A,#N/A,FALSE,"MO (2)"}</definedName>
    <definedName name="gfgh_1" hidden="1">{#N/A,#N/A,FALSE,"MO (2)"}</definedName>
    <definedName name="GRAMA" localSheetId="2">'[12]QUADRO 04 - PLANILHAS PREÇOS'!#REF!</definedName>
    <definedName name="GRAMA">'[12]QUADRO 04 - PLANILHAS PREÇOS'!#REF!</definedName>
    <definedName name="grama_mudas" localSheetId="2">#REF!</definedName>
    <definedName name="grama_mudas">#REF!</definedName>
    <definedName name="_xlnm.Recorder" localSheetId="4">#REF!</definedName>
    <definedName name="_xlnm.Recorder" localSheetId="3">#REF!</definedName>
    <definedName name="_xlnm.Recorder" localSheetId="2">#REF!</definedName>
    <definedName name="_xlnm.Recorder">#REF!</definedName>
    <definedName name="Guias" localSheetId="2">#REF!</definedName>
    <definedName name="Guias">#REF!</definedName>
    <definedName name="ic">'[14]Desmatamento '!$L$10</definedName>
    <definedName name="INDI" localSheetId="2">#REF!</definedName>
    <definedName name="INDI">#REF!</definedName>
    <definedName name="indi_33" localSheetId="2">#REF!</definedName>
    <definedName name="indi_33">#REF!</definedName>
    <definedName name="INDI22" localSheetId="2">#REF!</definedName>
    <definedName name="INDI22">#REF!</definedName>
    <definedName name="indice_2" localSheetId="2">#REF!</definedName>
    <definedName name="indice_2">#REF!</definedName>
    <definedName name="INDICEI1" localSheetId="4">#REF!</definedName>
    <definedName name="INDICEI1" localSheetId="3">#REF!</definedName>
    <definedName name="INDICEI1" localSheetId="2">#REF!</definedName>
    <definedName name="INDICEI1">#REF!</definedName>
    <definedName name="inic" localSheetId="2">#REF!</definedName>
    <definedName name="inic">#REF!</definedName>
    <definedName name="JAZ" localSheetId="4">#REF!</definedName>
    <definedName name="JAZ" localSheetId="3">#REF!</definedName>
    <definedName name="JAZ" localSheetId="2">#REF!</definedName>
    <definedName name="JAZ">#REF!</definedName>
    <definedName name="JAZIDAS">'[7]QUADRO 08 - COMPOSIÇÕES'!$H$786</definedName>
    <definedName name="jkhjkjkg" localSheetId="4" hidden="1">{#N/A,#N/A,FALSE,"MO (2)"}</definedName>
    <definedName name="jkhjkjkg" localSheetId="3" hidden="1">{#N/A,#N/A,FALSE,"MO (2)"}</definedName>
    <definedName name="jkhjkjkg" localSheetId="2" hidden="1">{#N/A,#N/A,FALSE,"MO (2)"}</definedName>
    <definedName name="jkhjkjkg" hidden="1">{#N/A,#N/A,FALSE,"MO (2)"}</definedName>
    <definedName name="jkhjkjkg_1" localSheetId="2" hidden="1">{#N/A,#N/A,FALSE,"MO (2)"}</definedName>
    <definedName name="jkhjkjkg_1" hidden="1">{#N/A,#N/A,FALSE,"MO (2)"}</definedName>
    <definedName name="JOSE">[1]RELATÓRIO!$I$31</definedName>
    <definedName name="kdren" localSheetId="4">#REF!</definedName>
    <definedName name="kdren" localSheetId="3">#REF!</definedName>
    <definedName name="kdren" localSheetId="2">#REF!</definedName>
    <definedName name="kdren">#REF!</definedName>
    <definedName name="kdrena" localSheetId="2">#REF!</definedName>
    <definedName name="kdrena">#REF!</definedName>
    <definedName name="Km" localSheetId="2">#REF!</definedName>
    <definedName name="Km">#REF!</definedName>
    <definedName name="koae" localSheetId="4">#REF!</definedName>
    <definedName name="koae" localSheetId="3">#REF!</definedName>
    <definedName name="koae" localSheetId="2">#REF!</definedName>
    <definedName name="koae">#REF!</definedName>
    <definedName name="kpavi" localSheetId="4">#REF!</definedName>
    <definedName name="kpavi" localSheetId="3">#REF!</definedName>
    <definedName name="kpavi" localSheetId="2">#REF!</definedName>
    <definedName name="kpavi">#REF!</definedName>
    <definedName name="KSIN" localSheetId="4">#REF!</definedName>
    <definedName name="KSIN" localSheetId="3">#REF!</definedName>
    <definedName name="KSIN" localSheetId="2">#REF!</definedName>
    <definedName name="KSIN">#REF!</definedName>
    <definedName name="ksinal" localSheetId="2">'[15]Indice de Reajuste'!#REF!</definedName>
    <definedName name="ksinal">'[15]Indice de Reajuste'!#REF!</definedName>
    <definedName name="kterra" localSheetId="4">#REF!</definedName>
    <definedName name="kterra" localSheetId="3">#REF!</definedName>
    <definedName name="kterra" localSheetId="2">#REF!</definedName>
    <definedName name="kterra">#REF!</definedName>
    <definedName name="loc" localSheetId="4">#REF!</definedName>
    <definedName name="loc" localSheetId="3">#REF!</definedName>
    <definedName name="loc" localSheetId="2">#REF!</definedName>
    <definedName name="loc">#REF!</definedName>
    <definedName name="local" localSheetId="4">#REF!</definedName>
    <definedName name="local" localSheetId="3">#REF!</definedName>
    <definedName name="local" localSheetId="2">#REF!</definedName>
    <definedName name="local">#REF!</definedName>
    <definedName name="LOCAL1">'[7]DADOS DE ENTRADA CONCORRÊNCIA'!$B$25</definedName>
    <definedName name="LOCALIDADE">'[7]DADOS DE ENTRADA CONCORRÊNCIA'!$B$8</definedName>
    <definedName name="LOTA" localSheetId="4">#REF!</definedName>
    <definedName name="LOTA" localSheetId="3">#REF!</definedName>
    <definedName name="LOTA" localSheetId="2">#REF!</definedName>
    <definedName name="LOTA">#REF!</definedName>
    <definedName name="LOTE" localSheetId="4">#REF!</definedName>
    <definedName name="LOTE" localSheetId="3">#REF!</definedName>
    <definedName name="LOTE" localSheetId="2">#REF!</definedName>
    <definedName name="LOTE">#REF!</definedName>
    <definedName name="LOTE1" localSheetId="4">#REF!</definedName>
    <definedName name="LOTE1" localSheetId="3">#REF!</definedName>
    <definedName name="LOTE1" localSheetId="2">#REF!</definedName>
    <definedName name="LOTE1">#REF!</definedName>
    <definedName name="LS" localSheetId="4">#REF!</definedName>
    <definedName name="LS" localSheetId="3">#REF!</definedName>
    <definedName name="LS" localSheetId="2">#REF!</definedName>
    <definedName name="LS">#REF!</definedName>
    <definedName name="luis" localSheetId="4">#REF!</definedName>
    <definedName name="luis" localSheetId="3">#REF!</definedName>
    <definedName name="luis" localSheetId="2">#REF!</definedName>
    <definedName name="luis">#REF!</definedName>
    <definedName name="maria">'[1]RESUMO-DVOP'!$I$12</definedName>
    <definedName name="Material_britado" localSheetId="4">#REF!</definedName>
    <definedName name="Material_britado" localSheetId="3">#REF!</definedName>
    <definedName name="Material_britado" localSheetId="2">#REF!</definedName>
    <definedName name="Material_britado">#REF!</definedName>
    <definedName name="mbc" localSheetId="2">#REF!</definedName>
    <definedName name="mbc">#REF!</definedName>
    <definedName name="med" localSheetId="4" hidden="1">{#N/A,#N/A,FALSE,"MO (2)"}</definedName>
    <definedName name="med" localSheetId="3" hidden="1">{#N/A,#N/A,FALSE,"MO (2)"}</definedName>
    <definedName name="med" localSheetId="2" hidden="1">{#N/A,#N/A,FALSE,"MO (2)"}</definedName>
    <definedName name="med" hidden="1">{#N/A,#N/A,FALSE,"MO (2)"}</definedName>
    <definedName name="med_1" localSheetId="2" hidden="1">{#N/A,#N/A,FALSE,"MO (2)"}</definedName>
    <definedName name="med_1" hidden="1">{#N/A,#N/A,FALSE,"MO (2)"}</definedName>
    <definedName name="MEDAGOREAL">[1]RELATÓRIO!$I$30</definedName>
    <definedName name="MEIO_FIO" localSheetId="2">#REF!</definedName>
    <definedName name="MEIO_FIO">#REF!</definedName>
    <definedName name="meiofio" localSheetId="2">#REF!</definedName>
    <definedName name="meiofio">#REF!</definedName>
    <definedName name="Mem">'[3]Mat Asf'!$C$37</definedName>
    <definedName name="mo_base" localSheetId="4">#REF!</definedName>
    <definedName name="mo_base" localSheetId="3">#REF!</definedName>
    <definedName name="mo_base" localSheetId="2">#REF!</definedName>
    <definedName name="mo_base">#REF!</definedName>
    <definedName name="mo_sub_base" localSheetId="4">#REF!</definedName>
    <definedName name="mo_sub_base" localSheetId="3">#REF!</definedName>
    <definedName name="mo_sub_base" localSheetId="2">#REF!</definedName>
    <definedName name="mo_sub_base">#REF!</definedName>
    <definedName name="mosubb" localSheetId="2">#REF!</definedName>
    <definedName name="mosubb">#REF!</definedName>
    <definedName name="mosubl" localSheetId="2">#REF!</definedName>
    <definedName name="mosubl">#REF!</definedName>
    <definedName name="OAC" localSheetId="4">#REF!</definedName>
    <definedName name="OAC" localSheetId="3">#REF!</definedName>
    <definedName name="OAC" localSheetId="2">#REF!</definedName>
    <definedName name="OAC">#REF!</definedName>
    <definedName name="oac.b" localSheetId="2">#REF!</definedName>
    <definedName name="oac.b">#REF!</definedName>
    <definedName name="oac.c" localSheetId="2">#REF!</definedName>
    <definedName name="oac.c">#REF!</definedName>
    <definedName name="oac.ve" localSheetId="2">#REF!</definedName>
    <definedName name="oac.ve">#REF!</definedName>
    <definedName name="oac.ve.remoc" localSheetId="2">#REF!</definedName>
    <definedName name="oac.ve.remoc">#REF!</definedName>
    <definedName name="oac.vr" localSheetId="2">#REF!</definedName>
    <definedName name="oac.vr">#REF!</definedName>
    <definedName name="oac.vr.remoc" localSheetId="2">#REF!</definedName>
    <definedName name="oac.vr.remoc">#REF!</definedName>
    <definedName name="Oacorre2" localSheetId="2">#REF!</definedName>
    <definedName name="Oacorre2">#REF!</definedName>
    <definedName name="OAE" localSheetId="4">#REF!</definedName>
    <definedName name="OAE" localSheetId="3">#REF!</definedName>
    <definedName name="OAE" localSheetId="2">#REF!</definedName>
    <definedName name="OAE">#REF!</definedName>
    <definedName name="oae.vc" localSheetId="2">#REF!</definedName>
    <definedName name="oae.vc">#REF!</definedName>
    <definedName name="Oaesp2" localSheetId="2">#REF!</definedName>
    <definedName name="Oaesp2">#REF!</definedName>
    <definedName name="OBJETO" localSheetId="4">#REF!</definedName>
    <definedName name="OBJETO" localSheetId="3">#REF!</definedName>
    <definedName name="OBJETO" localSheetId="2">#REF!</definedName>
    <definedName name="OBJETO">#REF!</definedName>
    <definedName name="OBJETOA" localSheetId="4">#REF!</definedName>
    <definedName name="OBJETOA" localSheetId="3">#REF!</definedName>
    <definedName name="OBJETOA" localSheetId="2">#REF!</definedName>
    <definedName name="OBJETOA">#REF!</definedName>
    <definedName name="OCOM" localSheetId="4">#REF!</definedName>
    <definedName name="OCOM" localSheetId="3">#REF!</definedName>
    <definedName name="OCOM" localSheetId="2">#REF!</definedName>
    <definedName name="OCOM">#REF!</definedName>
    <definedName name="Ocomp2" localSheetId="2">#REF!</definedName>
    <definedName name="Ocomp2">#REF!</definedName>
    <definedName name="oesp" localSheetId="2">#REF!</definedName>
    <definedName name="oesp">#REF!</definedName>
    <definedName name="OP" localSheetId="4">#REF!</definedName>
    <definedName name="OP" localSheetId="3">#REF!</definedName>
    <definedName name="OP" localSheetId="2">#REF!</definedName>
    <definedName name="OP">#REF!</definedName>
    <definedName name="OPA" localSheetId="4">#REF!</definedName>
    <definedName name="OPA" localSheetId="3">#REF!</definedName>
    <definedName name="OPA" localSheetId="2">#REF!</definedName>
    <definedName name="OPA">#REF!</definedName>
    <definedName name="Orçamento" localSheetId="2">#REF!</definedName>
    <definedName name="Orçamento">#REF!</definedName>
    <definedName name="org" localSheetId="4">#REF!</definedName>
    <definedName name="org" localSheetId="3">#REF!</definedName>
    <definedName name="org" localSheetId="2">#REF!</definedName>
    <definedName name="org">#REF!</definedName>
    <definedName name="ÓRGÃO" localSheetId="4">#REF!</definedName>
    <definedName name="ÓRGÃO" localSheetId="3">#REF!</definedName>
    <definedName name="ÓRGÃO" localSheetId="2">#REF!</definedName>
    <definedName name="ÓRGÃO">#REF!</definedName>
    <definedName name="Orla" localSheetId="2">#REF!</definedName>
    <definedName name="Orla">#REF!</definedName>
    <definedName name="orlando" localSheetId="4">#REF!</definedName>
    <definedName name="orlando" localSheetId="3">#REF!</definedName>
    <definedName name="orlando" localSheetId="2">#REF!</definedName>
    <definedName name="orlando">#REF!</definedName>
    <definedName name="pav" localSheetId="2">#REF!</definedName>
    <definedName name="pav">#REF!</definedName>
    <definedName name="PAV_2">[1]RELATÓRIO!#REF!</definedName>
    <definedName name="pavi" localSheetId="4">#REF!</definedName>
    <definedName name="pavi" localSheetId="3">#REF!</definedName>
    <definedName name="pavi" localSheetId="2">#REF!</definedName>
    <definedName name="pavi">#REF!</definedName>
    <definedName name="Pavi2" localSheetId="2">#REF!</definedName>
    <definedName name="Pavi2">#REF!</definedName>
    <definedName name="PED" localSheetId="4">#REF!</definedName>
    <definedName name="PED" localSheetId="3">#REF!</definedName>
    <definedName name="PED" localSheetId="2">#REF!</definedName>
    <definedName name="PED">#REF!</definedName>
    <definedName name="PEDA" localSheetId="4">#REF!</definedName>
    <definedName name="PEDA" localSheetId="3">#REF!</definedName>
    <definedName name="PEDA" localSheetId="2">#REF!</definedName>
    <definedName name="PEDA">#REF!</definedName>
    <definedName name="PEDREIRA" localSheetId="4">#REF!</definedName>
    <definedName name="PEDREIRA" localSheetId="3">#REF!</definedName>
    <definedName name="PEDREIRA" localSheetId="2">#REF!</definedName>
    <definedName name="PEDREIRA">#REF!</definedName>
    <definedName name="pint_lig" localSheetId="2">#REF!</definedName>
    <definedName name="pint_lig">#REF!</definedName>
    <definedName name="plan">[16]Orçamento!$A$17:$D$80</definedName>
    <definedName name="plan2">[16]Orçamento!$A$17:$D$80</definedName>
    <definedName name="plan3">[16]Orçamento!$A$17:$D$80</definedName>
    <definedName name="plano" localSheetId="4">#REF!</definedName>
    <definedName name="plano" localSheetId="3">#REF!</definedName>
    <definedName name="plano" localSheetId="2">#REF!</definedName>
    <definedName name="plano">#REF!</definedName>
    <definedName name="PRAZO" localSheetId="4">#REF!</definedName>
    <definedName name="PRAZO" localSheetId="3">#REF!</definedName>
    <definedName name="PRAZO" localSheetId="2">#REF!</definedName>
    <definedName name="PRAZO">#REF!</definedName>
    <definedName name="PRAZOA" localSheetId="4">#REF!</definedName>
    <definedName name="PRAZOA" localSheetId="3">#REF!</definedName>
    <definedName name="PRAZOA" localSheetId="2">#REF!</definedName>
    <definedName name="PRAZOA">#REF!</definedName>
    <definedName name="Print_Area_MI" localSheetId="2">#REF!</definedName>
    <definedName name="Print_Area_MI">#REF!</definedName>
    <definedName name="pz" localSheetId="4">#REF!</definedName>
    <definedName name="pz" localSheetId="3">#REF!</definedName>
    <definedName name="pz" localSheetId="2">#REF!</definedName>
    <definedName name="pz">#REF!</definedName>
    <definedName name="QUANT_acumu" localSheetId="4">#REF!</definedName>
    <definedName name="QUANT_acumu" localSheetId="3">#REF!</definedName>
    <definedName name="QUANT_acumu" localSheetId="2">#REF!</definedName>
    <definedName name="QUANT_acumu">#REF!</definedName>
    <definedName name="quantidades" localSheetId="4">#REF!</definedName>
    <definedName name="quantidades" localSheetId="3">#REF!</definedName>
    <definedName name="quantidades" localSheetId="2">#REF!</definedName>
    <definedName name="quantidades">#REF!</definedName>
    <definedName name="rc.cerca" localSheetId="2">#REF!</definedName>
    <definedName name="rc.cerca">#REF!</definedName>
    <definedName name="rea" localSheetId="4">#REF!</definedName>
    <definedName name="rea" localSheetId="3">#REF!</definedName>
    <definedName name="rea" localSheetId="2">#REF!</definedName>
    <definedName name="rea">#REF!</definedName>
    <definedName name="REAJ" localSheetId="4">#REF!</definedName>
    <definedName name="REAJ" localSheetId="3">#REF!</definedName>
    <definedName name="REAJ" localSheetId="2">#REF!</definedName>
    <definedName name="REAJ">#REF!</definedName>
    <definedName name="REG" localSheetId="2">#REF!</definedName>
    <definedName name="REG">#REF!</definedName>
    <definedName name="REGULA" localSheetId="4">#REF!</definedName>
    <definedName name="REGULA" localSheetId="3">#REF!</definedName>
    <definedName name="REGULA" localSheetId="2">#REF!</definedName>
    <definedName name="REGULA">#REF!</definedName>
    <definedName name="RELATÓRIO_DOS_SERVIÇOS_EXECUTADOS" localSheetId="2">#REF!</definedName>
    <definedName name="RELATÓRIO_DOS_SERVIÇOS_EXECUTADOS">#REF!</definedName>
    <definedName name="remoc" localSheetId="2">#REF!</definedName>
    <definedName name="remoc">#REF!</definedName>
    <definedName name="REMOÇÃO" localSheetId="4">#REF!</definedName>
    <definedName name="REMOÇÃO" localSheetId="3">#REF!</definedName>
    <definedName name="REMOÇÃO" localSheetId="2">#REF!</definedName>
    <definedName name="REMOÇÃO">#REF!</definedName>
    <definedName name="resumo3" localSheetId="4" hidden="1">{#N/A,#N/A,FALSE,"MO (2)"}</definedName>
    <definedName name="resumo3" localSheetId="3" hidden="1">{#N/A,#N/A,FALSE,"MO (2)"}</definedName>
    <definedName name="resumo3" localSheetId="2" hidden="1">{#N/A,#N/A,FALSE,"MO (2)"}</definedName>
    <definedName name="resumo3" hidden="1">{#N/A,#N/A,FALSE,"MO (2)"}</definedName>
    <definedName name="resumo3_1" localSheetId="2" hidden="1">{#N/A,#N/A,FALSE,"MO (2)"}</definedName>
    <definedName name="resumo3_1" hidden="1">{#N/A,#N/A,FALSE,"MO (2)"}</definedName>
    <definedName name="RL1C" localSheetId="4">#REF!</definedName>
    <definedName name="RL1C" localSheetId="3">#REF!</definedName>
    <definedName name="RL1C" localSheetId="2">#REF!</definedName>
    <definedName name="RL1C">#REF!</definedName>
    <definedName name="ROB" localSheetId="2">'[17]Mat Asf'!$C$36</definedName>
    <definedName name="ROB">'[18]Mat Asf'!$C$36</definedName>
    <definedName name="ROBERTO" localSheetId="2">'[17]Mat Asf'!$C$37</definedName>
    <definedName name="ROBERTO">'[18]Mat Asf'!$C$37</definedName>
    <definedName name="rod" localSheetId="4">#REF!</definedName>
    <definedName name="rod" localSheetId="3">#REF!</definedName>
    <definedName name="rod" localSheetId="2">#REF!</definedName>
    <definedName name="rod">#REF!</definedName>
    <definedName name="rodo" localSheetId="4">#REF!</definedName>
    <definedName name="rodo" localSheetId="3">#REF!</definedName>
    <definedName name="rodo" localSheetId="2">#REF!</definedName>
    <definedName name="rodo">#REF!</definedName>
    <definedName name="RODO1" localSheetId="4">#REF!</definedName>
    <definedName name="RODO1" localSheetId="3">#REF!</definedName>
    <definedName name="RODO1" localSheetId="2">#REF!</definedName>
    <definedName name="RODO1">#REF!</definedName>
    <definedName name="RODO2" localSheetId="4">#REF!</definedName>
    <definedName name="RODO2" localSheetId="3">#REF!</definedName>
    <definedName name="RODO2" localSheetId="2">#REF!</definedName>
    <definedName name="RODO2">#REF!</definedName>
    <definedName name="RODOA" localSheetId="4">#REF!</definedName>
    <definedName name="RODOA" localSheetId="3">#REF!</definedName>
    <definedName name="RODOA" localSheetId="2">#REF!</definedName>
    <definedName name="RODOA">#REF!</definedName>
    <definedName name="RODOA1" localSheetId="4">#REF!</definedName>
    <definedName name="RODOA1" localSheetId="3">#REF!</definedName>
    <definedName name="RODOA1" localSheetId="2">#REF!</definedName>
    <definedName name="RODOA1">#REF!</definedName>
    <definedName name="rodov" localSheetId="4">#REF!</definedName>
    <definedName name="rodov" localSheetId="3">#REF!</definedName>
    <definedName name="rodov" localSheetId="2">#REF!</definedName>
    <definedName name="rodov">#REF!</definedName>
    <definedName name="RODOVIA1">'[7]DADOS DE ENTRADA CONCORRÊNCIA'!$B$15</definedName>
    <definedName name="RODOVIA2">'[7]DADOS DE ENTRADA CONCORRÊNCIA'!$B$22</definedName>
    <definedName name="Rodoviário">'[19]Serviços Rodoviários'!$A$3:$E$144</definedName>
    <definedName name="rr.2c_pint" localSheetId="2">#REF!</definedName>
    <definedName name="rr.2c_pint">#REF!</definedName>
    <definedName name="RR_2C" localSheetId="4">#REF!</definedName>
    <definedName name="RR_2C" localSheetId="3">#REF!</definedName>
    <definedName name="RR_2C" localSheetId="2">#REF!</definedName>
    <definedName name="RR_2C">#REF!</definedName>
    <definedName name="RR1C" localSheetId="4">#REF!</definedName>
    <definedName name="RR1C" localSheetId="3">#REF!</definedName>
    <definedName name="RR1C" localSheetId="2">#REF!</definedName>
    <definedName name="RR1C">#REF!</definedName>
    <definedName name="RRD" localSheetId="4">#REF!</definedName>
    <definedName name="RRD" localSheetId="3">#REF!</definedName>
    <definedName name="RRD" localSheetId="2">#REF!</definedName>
    <definedName name="RRD">#REF!</definedName>
    <definedName name="s">[20]Serviços!$A$3:$F$1403</definedName>
    <definedName name="SADERA" localSheetId="4" hidden="1">{#N/A,#N/A,FALSE,"MO (2)"}</definedName>
    <definedName name="SADERA" localSheetId="3" hidden="1">{#N/A,#N/A,FALSE,"MO (2)"}</definedName>
    <definedName name="SADERA" localSheetId="2" hidden="1">{#N/A,#N/A,FALSE,"MO (2)"}</definedName>
    <definedName name="SADERA" hidden="1">{#N/A,#N/A,FALSE,"MO (2)"}</definedName>
    <definedName name="SADERA_1" localSheetId="2" hidden="1">{#N/A,#N/A,FALSE,"MO (2)"}</definedName>
    <definedName name="SADERA_1" hidden="1">{#N/A,#N/A,FALSE,"MO (2)"}</definedName>
    <definedName name="saderadesa" localSheetId="4" hidden="1">{#N/A,#N/A,FALSE,"MO (2)"}</definedName>
    <definedName name="saderadesa" localSheetId="3" hidden="1">{#N/A,#N/A,FALSE,"MO (2)"}</definedName>
    <definedName name="saderadesa" localSheetId="2" hidden="1">{#N/A,#N/A,FALSE,"MO (2)"}</definedName>
    <definedName name="saderadesa" hidden="1">{#N/A,#N/A,FALSE,"MO (2)"}</definedName>
    <definedName name="saderadesa_1" localSheetId="2" hidden="1">{#N/A,#N/A,FALSE,"MO (2)"}</definedName>
    <definedName name="saderadesa_1" hidden="1">{#N/A,#N/A,FALSE,"MO (2)"}</definedName>
    <definedName name="saderasa" localSheetId="4" hidden="1">{#N/A,#N/A,FALSE,"MO (2)"}</definedName>
    <definedName name="saderasa" localSheetId="3" hidden="1">{#N/A,#N/A,FALSE,"MO (2)"}</definedName>
    <definedName name="saderasa" localSheetId="2" hidden="1">{#N/A,#N/A,FALSE,"MO (2)"}</definedName>
    <definedName name="saderasa" hidden="1">{#N/A,#N/A,FALSE,"MO (2)"}</definedName>
    <definedName name="saderasa_1" localSheetId="2" hidden="1">{#N/A,#N/A,FALSE,"MO (2)"}</definedName>
    <definedName name="saderasa_1" hidden="1">{#N/A,#N/A,FALSE,"MO (2)"}</definedName>
    <definedName name="saderefe" localSheetId="4" hidden="1">{#N/A,#N/A,FALSE,"MO (2)"}</definedName>
    <definedName name="saderefe" localSheetId="3" hidden="1">{#N/A,#N/A,FALSE,"MO (2)"}</definedName>
    <definedName name="saderefe" localSheetId="2" hidden="1">{#N/A,#N/A,FALSE,"MO (2)"}</definedName>
    <definedName name="saderefe" hidden="1">{#N/A,#N/A,FALSE,"MO (2)"}</definedName>
    <definedName name="saderefe_1" localSheetId="2" hidden="1">{#N/A,#N/A,FALSE,"MO (2)"}</definedName>
    <definedName name="saderefe_1" hidden="1">{#N/A,#N/A,FALSE,"MO (2)"}</definedName>
    <definedName name="salario">[1]RELATÓRIO!$H$3</definedName>
    <definedName name="SALÁRIOMINIMO" localSheetId="4">#REF!</definedName>
    <definedName name="SALÁRIOMINIMO" localSheetId="3">#REF!</definedName>
    <definedName name="SALÁRIOMINIMO" localSheetId="2">#REF!</definedName>
    <definedName name="SALÁRIOMINIMO">#REF!</definedName>
    <definedName name="salete" localSheetId="4" hidden="1">{#N/A,#N/A,FALSE,"MO (2)"}</definedName>
    <definedName name="salete" localSheetId="3" hidden="1">{#N/A,#N/A,FALSE,"MO (2)"}</definedName>
    <definedName name="salete" localSheetId="2" hidden="1">{#N/A,#N/A,FALSE,"MO (2)"}</definedName>
    <definedName name="salete" hidden="1">{#N/A,#N/A,FALSE,"MO (2)"}</definedName>
    <definedName name="salete.com" localSheetId="4" hidden="1">{#N/A,#N/A,FALSE,"MO (2)"}</definedName>
    <definedName name="salete.com" localSheetId="3" hidden="1">{#N/A,#N/A,FALSE,"MO (2)"}</definedName>
    <definedName name="salete.com" localSheetId="2" hidden="1">{#N/A,#N/A,FALSE,"MO (2)"}</definedName>
    <definedName name="salete.com" hidden="1">{#N/A,#N/A,FALSE,"MO (2)"}</definedName>
    <definedName name="salete.com_1" localSheetId="2" hidden="1">{#N/A,#N/A,FALSE,"MO (2)"}</definedName>
    <definedName name="salete.com_1" hidden="1">{#N/A,#N/A,FALSE,"MO (2)"}</definedName>
    <definedName name="salete_1" localSheetId="2" hidden="1">{#N/A,#N/A,FALSE,"MO (2)"}</definedName>
    <definedName name="salete_1" hidden="1">{#N/A,#N/A,FALSE,"MO (2)"}</definedName>
    <definedName name="salete333" localSheetId="4" hidden="1">{#N/A,#N/A,FALSE,"MO (2)"}</definedName>
    <definedName name="salete333" localSheetId="3" hidden="1">{#N/A,#N/A,FALSE,"MO (2)"}</definedName>
    <definedName name="salete333" localSheetId="2" hidden="1">{#N/A,#N/A,FALSE,"MO (2)"}</definedName>
    <definedName name="salete333" hidden="1">{#N/A,#N/A,FALSE,"MO (2)"}</definedName>
    <definedName name="salete333_1" localSheetId="2" hidden="1">{#N/A,#N/A,FALSE,"MO (2)"}</definedName>
    <definedName name="salete333_1" hidden="1">{#N/A,#N/A,FALSE,"MO (2)"}</definedName>
    <definedName name="SASA" localSheetId="4" hidden="1">{#N/A,#N/A,FALSE,"MO (2)"}</definedName>
    <definedName name="SASA" localSheetId="3" hidden="1">{#N/A,#N/A,FALSE,"MO (2)"}</definedName>
    <definedName name="SASA" localSheetId="2" hidden="1">{#N/A,#N/A,FALSE,"MO (2)"}</definedName>
    <definedName name="SASA" hidden="1">{#N/A,#N/A,FALSE,"MO (2)"}</definedName>
    <definedName name="sasa.com" localSheetId="4" hidden="1">{#N/A,#N/A,FALSE,"MO (2)"}</definedName>
    <definedName name="sasa.com" localSheetId="3" hidden="1">{#N/A,#N/A,FALSE,"MO (2)"}</definedName>
    <definedName name="sasa.com" localSheetId="2" hidden="1">{#N/A,#N/A,FALSE,"MO (2)"}</definedName>
    <definedName name="sasa.com" hidden="1">{#N/A,#N/A,FALSE,"MO (2)"}</definedName>
    <definedName name="sasa.com_1" localSheetId="2" hidden="1">{#N/A,#N/A,FALSE,"MO (2)"}</definedName>
    <definedName name="sasa.com_1" hidden="1">{#N/A,#N/A,FALSE,"MO (2)"}</definedName>
    <definedName name="SASA_1" localSheetId="2" hidden="1">{#N/A,#N/A,FALSE,"MO (2)"}</definedName>
    <definedName name="SASA_1" hidden="1">{#N/A,#N/A,FALSE,"MO (2)"}</definedName>
    <definedName name="sasaasa" localSheetId="4" hidden="1">{#N/A,#N/A,FALSE,"MO (2)"}</definedName>
    <definedName name="sasaasa" localSheetId="3" hidden="1">{#N/A,#N/A,FALSE,"MO (2)"}</definedName>
    <definedName name="sasaasa" localSheetId="2" hidden="1">{#N/A,#N/A,FALSE,"MO (2)"}</definedName>
    <definedName name="sasaasa" hidden="1">{#N/A,#N/A,FALSE,"MO (2)"}</definedName>
    <definedName name="sasaasa_1" localSheetId="2" hidden="1">{#N/A,#N/A,FALSE,"MO (2)"}</definedName>
    <definedName name="sasaasa_1" hidden="1">{#N/A,#N/A,FALSE,"MO (2)"}</definedName>
    <definedName name="sasadasas" localSheetId="4" hidden="1">{#N/A,#N/A,FALSE,"MO (2)"}</definedName>
    <definedName name="sasadasas" localSheetId="3" hidden="1">{#N/A,#N/A,FALSE,"MO (2)"}</definedName>
    <definedName name="sasadasas" localSheetId="2" hidden="1">{#N/A,#N/A,FALSE,"MO (2)"}</definedName>
    <definedName name="sasadasas" hidden="1">{#N/A,#N/A,FALSE,"MO (2)"}</definedName>
    <definedName name="sasadasas_1" localSheetId="2" hidden="1">{#N/A,#N/A,FALSE,"MO (2)"}</definedName>
    <definedName name="sasadasas_1" hidden="1">{#N/A,#N/A,FALSE,"MO (2)"}</definedName>
    <definedName name="sasadefadesa" localSheetId="4" hidden="1">{#N/A,#N/A,FALSE,"MO (2)"}</definedName>
    <definedName name="sasadefadesa" localSheetId="3" hidden="1">{#N/A,#N/A,FALSE,"MO (2)"}</definedName>
    <definedName name="sasadefadesa" localSheetId="2" hidden="1">{#N/A,#N/A,FALSE,"MO (2)"}</definedName>
    <definedName name="sasadefadesa" hidden="1">{#N/A,#N/A,FALSE,"MO (2)"}</definedName>
    <definedName name="sasadefadesa_1" localSheetId="2" hidden="1">{#N/A,#N/A,FALSE,"MO (2)"}</definedName>
    <definedName name="sasadefadesa_1" hidden="1">{#N/A,#N/A,FALSE,"MO (2)"}</definedName>
    <definedName name="saux" localSheetId="2">#REF!</definedName>
    <definedName name="saux">#REF!</definedName>
    <definedName name="SB" localSheetId="4">#REF!</definedName>
    <definedName name="SB" localSheetId="3">#REF!</definedName>
    <definedName name="SB" localSheetId="2">#REF!</definedName>
    <definedName name="SB">#REF!</definedName>
    <definedName name="scon" localSheetId="2">#REF!</definedName>
    <definedName name="scon">#REF!</definedName>
    <definedName name="se">[21]Serviços!$A$3:$F$1403</definedName>
    <definedName name="segm">[22]dados!$B$5</definedName>
    <definedName name="segment" localSheetId="4">#REF!</definedName>
    <definedName name="segment" localSheetId="3">#REF!</definedName>
    <definedName name="segment" localSheetId="2">#REF!</definedName>
    <definedName name="segment">#REF!</definedName>
    <definedName name="SEGMENTO">'[7]DADOS DE ENTRADA CONCORRÊNCIA'!$B$19</definedName>
    <definedName name="SELO" localSheetId="2">'[12]QUADRO 04 - PLANILHAS PREÇOS'!#REF!</definedName>
    <definedName name="SELO">'[12]QUADRO 04 - PLANILHAS PREÇOS'!#REF!</definedName>
    <definedName name="SELOA" localSheetId="2">'[12]QUADRO 04 - PLANILHAS PREÇOS'!#REF!</definedName>
    <definedName name="SELOA">'[12]QUADRO 04 - PLANILHAS PREÇOS'!#REF!</definedName>
    <definedName name="SerP">[23]Serviços!$A$3:$F$1403</definedName>
    <definedName name="SERR">[24]Serviços!$A$3:$F$1403</definedName>
    <definedName name="serv">[23]Serviços!$A$3:$F$1403</definedName>
    <definedName name="servi">[23]Serviços!$A$3:$F$1403</definedName>
    <definedName name="ServiçoD">[23]Serviços!$A$3:$F$1403</definedName>
    <definedName name="Serviços" localSheetId="2">#REF!</definedName>
    <definedName name="Serviços">#REF!</definedName>
    <definedName name="sinal" localSheetId="4">#REF!</definedName>
    <definedName name="sinal" localSheetId="3">#REF!</definedName>
    <definedName name="sinal" localSheetId="2">#REF!</definedName>
    <definedName name="sinal">#REF!</definedName>
    <definedName name="SINALI" localSheetId="4">#REF!</definedName>
    <definedName name="SINALI" localSheetId="3">#REF!</definedName>
    <definedName name="SINALI" localSheetId="2">#REF!</definedName>
    <definedName name="SINALI">#REF!</definedName>
    <definedName name="sinaliz_vert" localSheetId="2">#REF!</definedName>
    <definedName name="sinaliz_vert">#REF!</definedName>
    <definedName name="SM" localSheetId="4">#REF!</definedName>
    <definedName name="SM" localSheetId="3">#REF!</definedName>
    <definedName name="SM" localSheetId="2">#REF!</definedName>
    <definedName name="SM">#REF!</definedName>
    <definedName name="Sorriso" localSheetId="2">#REF!</definedName>
    <definedName name="Sorriso">#REF!</definedName>
    <definedName name="SS" localSheetId="4" hidden="1">{#N/A,#N/A,FALSE,"MO (2)"}</definedName>
    <definedName name="SS" localSheetId="3" hidden="1">{#N/A,#N/A,FALSE,"MO (2)"}</definedName>
    <definedName name="SS" localSheetId="2" hidden="1">{#N/A,#N/A,FALSE,"MO (2)"}</definedName>
    <definedName name="SS" hidden="1">{#N/A,#N/A,FALSE,"MO (2)"}</definedName>
    <definedName name="SS_1" localSheetId="2" hidden="1">{#N/A,#N/A,FALSE,"MO (2)"}</definedName>
    <definedName name="SS_1" hidden="1">{#N/A,#N/A,FALSE,"MO (2)"}</definedName>
    <definedName name="SSS" localSheetId="4" hidden="1">{#N/A,#N/A,FALSE,"MO (2)"}</definedName>
    <definedName name="SSS" localSheetId="3" hidden="1">{#N/A,#N/A,FALSE,"MO (2)"}</definedName>
    <definedName name="SSS" localSheetId="2" hidden="1">{#N/A,#N/A,FALSE,"MO (2)"}</definedName>
    <definedName name="SSS" hidden="1">{#N/A,#N/A,FALSE,"MO (2)"}</definedName>
    <definedName name="SSS_1" localSheetId="2" hidden="1">{#N/A,#N/A,FALSE,"MO (2)"}</definedName>
    <definedName name="SSS_1" hidden="1">{#N/A,#N/A,FALSE,"MO (2)"}</definedName>
    <definedName name="subtrec" localSheetId="4">#REF!</definedName>
    <definedName name="subtrec" localSheetId="3">#REF!</definedName>
    <definedName name="subtrec" localSheetId="2">#REF!</definedName>
    <definedName name="subtrec">#REF!</definedName>
    <definedName name="subtrech" localSheetId="4">#REF!</definedName>
    <definedName name="subtrech" localSheetId="3">#REF!</definedName>
    <definedName name="subtrech" localSheetId="2">#REF!</definedName>
    <definedName name="subtrech">#REF!</definedName>
    <definedName name="T" localSheetId="2">#REF!</definedName>
    <definedName name="T">#REF!</definedName>
    <definedName name="tabela" localSheetId="4">#REF!</definedName>
    <definedName name="tabela" localSheetId="3">#REF!</definedName>
    <definedName name="tabela" localSheetId="2">#REF!</definedName>
    <definedName name="tabela">#REF!</definedName>
    <definedName name="tabela_de_mão_de_obra">[1]RELATÓRIO!$A$2:$C$16</definedName>
    <definedName name="tabela_de_materiais">[1]RELATÓRIO!$A$1:$D$188</definedName>
    <definedName name="tachinhas" localSheetId="2">#REF!</definedName>
    <definedName name="tachinhas">#REF!</definedName>
    <definedName name="tachões" localSheetId="2">#REF!</definedName>
    <definedName name="tachões">#REF!</definedName>
    <definedName name="taxa_cap" localSheetId="2">#REF!</definedName>
    <definedName name="taxa_cap">#REF!</definedName>
    <definedName name="TCC4T" localSheetId="4">#REF!</definedName>
    <definedName name="TCC4T" localSheetId="3">#REF!</definedName>
    <definedName name="TCC4T" localSheetId="2">#REF!</definedName>
    <definedName name="TCC4T">#REF!</definedName>
    <definedName name="TEA" localSheetId="4">#REF!</definedName>
    <definedName name="TEA" localSheetId="3">#REF!</definedName>
    <definedName name="TEA" localSheetId="2">#REF!</definedName>
    <definedName name="TEA">#REF!</definedName>
    <definedName name="ter" localSheetId="2">#REF!</definedName>
    <definedName name="ter">#REF!</definedName>
    <definedName name="terra" localSheetId="4">#REF!</definedName>
    <definedName name="terra" localSheetId="3">#REF!</definedName>
    <definedName name="terra" localSheetId="2">#REF!</definedName>
    <definedName name="terra">#REF!</definedName>
    <definedName name="Terra2" localSheetId="2">#REF!</definedName>
    <definedName name="Terra2">#REF!</definedName>
    <definedName name="teste" localSheetId="4">#REF!</definedName>
    <definedName name="teste" localSheetId="3">#REF!</definedName>
    <definedName name="teste" localSheetId="2">#REF!</definedName>
    <definedName name="teste">#REF!</definedName>
    <definedName name="teste2" localSheetId="4">#REF!</definedName>
    <definedName name="teste2" localSheetId="3">#REF!</definedName>
    <definedName name="teste2" localSheetId="2">#REF!</definedName>
    <definedName name="teste2">#REF!</definedName>
    <definedName name="_xlnm.Print_Titles" localSheetId="2">ORÇAMENTO!$1:$13</definedName>
    <definedName name="tmat">[1]RELATÓRIO!#REF!</definedName>
    <definedName name="TOTAL" localSheetId="2">#REF!</definedName>
    <definedName name="TOTAL">#REF!</definedName>
    <definedName name="transp_massa" localSheetId="2">#REF!</definedName>
    <definedName name="transp_massa">#REF!</definedName>
    <definedName name="Transportes">[25]Serviços!$A$3:$F$1403</definedName>
    <definedName name="trec" localSheetId="4">#REF!</definedName>
    <definedName name="trec" localSheetId="3">#REF!</definedName>
    <definedName name="trec" localSheetId="2">#REF!</definedName>
    <definedName name="trec">#REF!</definedName>
    <definedName name="trech" localSheetId="4">#REF!</definedName>
    <definedName name="trech" localSheetId="3">#REF!</definedName>
    <definedName name="trech" localSheetId="2">#REF!</definedName>
    <definedName name="trech">#REF!</definedName>
    <definedName name="TRECHO">'[7]DADOS DE ENTRADA CONCORRÊNCIA'!$B$16</definedName>
    <definedName name="TRECHO1">'[7]DADOS DE ENTRADA CONCORRÊNCIA'!$B$23</definedName>
    <definedName name="TRECHOA" localSheetId="4">#REF!</definedName>
    <definedName name="TRECHOA" localSheetId="3">#REF!</definedName>
    <definedName name="TRECHOA" localSheetId="2">#REF!</definedName>
    <definedName name="TRECHOA">#REF!</definedName>
    <definedName name="ts">[1]RELATÓRIO!#REF!</definedName>
    <definedName name="TSD" localSheetId="4">#REF!</definedName>
    <definedName name="TSD" localSheetId="3">#REF!</definedName>
    <definedName name="TSD" localSheetId="2">#REF!</definedName>
    <definedName name="TSD">#REF!</definedName>
    <definedName name="tsd.a">[10]TSD!#REF!</definedName>
    <definedName name="TSs" localSheetId="4">#REF!</definedName>
    <definedName name="TSs" localSheetId="3">#REF!</definedName>
    <definedName name="TSs" localSheetId="2">#REF!</definedName>
    <definedName name="TSs">#REF!</definedName>
    <definedName name="tss.a">[10]TSD!#REF!</definedName>
    <definedName name="ttra">[1]RELATÓRIO!#REF!</definedName>
    <definedName name="TUBO" localSheetId="4">#REF!</definedName>
    <definedName name="TUBO" localSheetId="3">#REF!</definedName>
    <definedName name="TUBO" localSheetId="2">#REF!</definedName>
    <definedName name="TUBO">#REF!</definedName>
    <definedName name="TUBOA" localSheetId="4">#REF!</definedName>
    <definedName name="TUBOA" localSheetId="3">#REF!</definedName>
    <definedName name="TUBOA" localSheetId="2">#REF!</definedName>
    <definedName name="TUBOA">#REF!</definedName>
    <definedName name="TUNNELLINER">'[7]QUADRO 08 - COMPOSIÇÕES'!$H$569</definedName>
    <definedName name="vala.ca" localSheetId="2">#REF!</definedName>
    <definedName name="vala.ca">#REF!</definedName>
    <definedName name="VAVRC" localSheetId="4">#REF!</definedName>
    <definedName name="VAVRC" localSheetId="3">#REF!</definedName>
    <definedName name="VAVRC" localSheetId="2">#REF!</definedName>
    <definedName name="VAVRC">#REF!</definedName>
    <definedName name="Vilmar12" localSheetId="2">#REF!</definedName>
    <definedName name="Vilmar12">#REF!</definedName>
    <definedName name="VOL_MASSA" localSheetId="2">#REF!</definedName>
    <definedName name="VOL_MASSA">#REF!</definedName>
    <definedName name="volsubl" localSheetId="2">#REF!</definedName>
    <definedName name="volsubl">#REF!</definedName>
    <definedName name="vvv" localSheetId="4" hidden="1">{#N/A,#N/A,FALSE,"MO (2)"}</definedName>
    <definedName name="vvv" localSheetId="3" hidden="1">{#N/A,#N/A,FALSE,"MO (2)"}</definedName>
    <definedName name="vvv" localSheetId="2" hidden="1">{#N/A,#N/A,FALSE,"MO (2)"}</definedName>
    <definedName name="vvv" hidden="1">{#N/A,#N/A,FALSE,"MO (2)"}</definedName>
    <definedName name="vvv_1" localSheetId="2" hidden="1">{#N/A,#N/A,FALSE,"MO (2)"}</definedName>
    <definedName name="vvv_1" hidden="1">{#N/A,#N/A,FALSE,"MO (2)"}</definedName>
    <definedName name="WEN" localSheetId="2">#REF!</definedName>
    <definedName name="WEN">#REF!</definedName>
    <definedName name="wrn.mo2." localSheetId="4" hidden="1">{#N/A,#N/A,FALSE,"MO (2)"}</definedName>
    <definedName name="wrn.mo2." localSheetId="3" hidden="1">{#N/A,#N/A,FALSE,"MO (2)"}</definedName>
    <definedName name="wrn.mo2." localSheetId="2" hidden="1">{#N/A,#N/A,FALSE,"MO (2)"}</definedName>
    <definedName name="wrn.mo2." hidden="1">{#N/A,#N/A,FALSE,"MO (2)"}</definedName>
    <definedName name="wrn.mo2._1" localSheetId="2" hidden="1">{#N/A,#N/A,FALSE,"MO (2)"}</definedName>
    <definedName name="wrn.mo2._1" hidden="1">{#N/A,#N/A,FALSE,"MO (2)"}</definedName>
    <definedName name="wrn.relext." localSheetId="2" hidden="1">{#N/A,#N/A,TRUE,"Plan1"}</definedName>
    <definedName name="wrn.relext." hidden="1">{#N/A,#N/A,TRUE,"Plan1"}</definedName>
    <definedName name="wrn.relext._1" localSheetId="2" hidden="1">{#N/A,#N/A,TRUE,"Plan1"}</definedName>
    <definedName name="wrn.relext._1" hidden="1">{#N/A,#N/A,TRUE,"Plan1"}</definedName>
    <definedName name="z" localSheetId="4" hidden="1">{#N/A,#N/A,FALSE,"MO (2)"}</definedName>
    <definedName name="z" localSheetId="3" hidden="1">{#N/A,#N/A,FALSE,"MO (2)"}</definedName>
    <definedName name="z" localSheetId="2" hidden="1">{#N/A,#N/A,FALSE,"MO (2)"}</definedName>
    <definedName name="z" hidden="1">{#N/A,#N/A,FALSE,"MO (2)"}</definedName>
    <definedName name="z_1" localSheetId="2" hidden="1">{#N/A,#N/A,FALSE,"MO (2)"}</definedName>
    <definedName name="z_1" hidden="1">{#N/A,#N/A,FALSE,"MO (2)"}</definedName>
    <definedName name="zaza" localSheetId="4" hidden="1">{#N/A,#N/A,FALSE,"MO (2)"}</definedName>
    <definedName name="zaza" localSheetId="3" hidden="1">{#N/A,#N/A,FALSE,"MO (2)"}</definedName>
    <definedName name="zaza" localSheetId="2" hidden="1">{#N/A,#N/A,FALSE,"MO (2)"}</definedName>
    <definedName name="zaza" hidden="1">{#N/A,#N/A,FALSE,"MO (2)"}</definedName>
    <definedName name="zaza_1" localSheetId="2" hidden="1">{#N/A,#N/A,FALSE,"MO (2)"}</definedName>
    <definedName name="zaza_1" hidden="1">{#N/A,#N/A,FALSE,"MO (2)"}</definedName>
    <definedName name="zenil" localSheetId="4">#REF!</definedName>
    <definedName name="zenil" localSheetId="3">#REF!</definedName>
    <definedName name="zenil" localSheetId="2">#REF!</definedName>
    <definedName name="zenil">#REF!</definedName>
  </definedNames>
  <calcPr calcId="162913"/>
</workbook>
</file>

<file path=xl/calcChain.xml><?xml version="1.0" encoding="utf-8"?>
<calcChain xmlns="http://schemas.openxmlformats.org/spreadsheetml/2006/main">
  <c r="E28" i="30" l="1"/>
  <c r="G28" i="30" s="1"/>
  <c r="I28" i="30" s="1"/>
  <c r="K28" i="30" s="1"/>
  <c r="M28" i="30" s="1"/>
  <c r="O28" i="30" s="1"/>
  <c r="A14" i="30"/>
  <c r="A30" i="30" s="1"/>
  <c r="A15" i="30"/>
  <c r="A31" i="30" s="1"/>
  <c r="I37" i="30"/>
  <c r="E37" i="30"/>
  <c r="B14" i="8"/>
  <c r="B15" i="30" s="1"/>
  <c r="B31" i="30" s="1"/>
  <c r="B13" i="8"/>
  <c r="B14" i="30" s="1"/>
  <c r="B30" i="30" s="1"/>
  <c r="G37" i="30" l="1"/>
  <c r="F14" i="29" l="1"/>
  <c r="O21" i="30" l="1"/>
  <c r="M21" i="30"/>
  <c r="K21" i="30"/>
  <c r="I21" i="30"/>
  <c r="G21" i="30"/>
  <c r="E21" i="30"/>
  <c r="A21" i="30"/>
  <c r="A37" i="30" s="1"/>
  <c r="A22" i="30"/>
  <c r="A38" i="30" s="1"/>
  <c r="A23" i="30"/>
  <c r="A39" i="30" s="1"/>
  <c r="A16" i="30"/>
  <c r="A32" i="30" s="1"/>
  <c r="A17" i="30"/>
  <c r="A33" i="30" s="1"/>
  <c r="A18" i="30"/>
  <c r="A34" i="30" s="1"/>
  <c r="A19" i="30"/>
  <c r="A35" i="30" s="1"/>
  <c r="A20" i="30"/>
  <c r="A36" i="30" s="1"/>
  <c r="B15" i="8" l="1"/>
  <c r="B16" i="30" s="1"/>
  <c r="B32" i="30" s="1"/>
  <c r="B20" i="8" l="1"/>
  <c r="B21" i="30" s="1"/>
  <c r="B37" i="30" s="1"/>
  <c r="B22" i="8" l="1"/>
  <c r="B23" i="30" s="1"/>
  <c r="B39" i="30" s="1"/>
  <c r="B21" i="8"/>
  <c r="B22" i="30" s="1"/>
  <c r="B38" i="30" s="1"/>
  <c r="B18" i="8" l="1"/>
  <c r="B19" i="30" s="1"/>
  <c r="B35" i="30" s="1"/>
  <c r="B19" i="8"/>
  <c r="B20" i="30" s="1"/>
  <c r="B36" i="30" s="1"/>
  <c r="F29" i="29" l="1"/>
  <c r="B9" i="8" l="1"/>
  <c r="B8" i="8"/>
  <c r="B7" i="8"/>
  <c r="B6" i="8"/>
  <c r="C8" i="97" l="1"/>
  <c r="C6" i="97"/>
  <c r="C7" i="97"/>
  <c r="C9" i="97"/>
  <c r="B7" i="30" l="1"/>
  <c r="B8" i="30"/>
  <c r="B9" i="30"/>
  <c r="B6" i="30"/>
  <c r="A15" i="28" l="1"/>
  <c r="B12" i="8" l="1"/>
  <c r="A13" i="30" l="1"/>
  <c r="A29" i="30" s="1"/>
  <c r="B17" i="8"/>
  <c r="B18" i="30" s="1"/>
  <c r="B34" i="30" s="1"/>
  <c r="B16" i="8"/>
  <c r="B17" i="30" s="1"/>
  <c r="B33" i="30" s="1"/>
  <c r="B13" i="30"/>
  <c r="B29" i="30" s="1"/>
  <c r="G12" i="29" l="1"/>
  <c r="F13" i="29"/>
  <c r="F15" i="29"/>
  <c r="F16" i="29"/>
  <c r="G18" i="29"/>
  <c r="F18" i="29" s="1"/>
  <c r="F19" i="29"/>
  <c r="F20" i="29"/>
  <c r="G23" i="29"/>
  <c r="F24" i="29"/>
  <c r="F25" i="29"/>
  <c r="F26" i="29"/>
  <c r="F27" i="29"/>
  <c r="R13" i="30"/>
  <c r="T13" i="30"/>
  <c r="F23" i="29" l="1"/>
  <c r="G31" i="29" s="1"/>
  <c r="G33" i="29" s="1"/>
  <c r="G21" i="29"/>
  <c r="F21" i="29" s="1"/>
  <c r="I41" i="97" l="1"/>
  <c r="K41" i="97" s="1"/>
  <c r="I93" i="97"/>
  <c r="K93" i="97" s="1"/>
  <c r="I59" i="97"/>
  <c r="K59" i="97" s="1"/>
  <c r="I18" i="97"/>
  <c r="K18" i="97" s="1"/>
  <c r="I26" i="97"/>
  <c r="I89" i="97"/>
  <c r="K89" i="97" s="1"/>
  <c r="I25" i="97"/>
  <c r="I85" i="97"/>
  <c r="K85" i="97" s="1"/>
  <c r="I21" i="97"/>
  <c r="K21" i="97" s="1"/>
  <c r="I19" i="97"/>
  <c r="K19" i="97" s="1"/>
  <c r="I27" i="97"/>
  <c r="I70" i="97"/>
  <c r="K70" i="97" s="1"/>
  <c r="I24" i="97"/>
  <c r="K24" i="97" s="1"/>
  <c r="I20" i="97"/>
  <c r="K20" i="97" s="1"/>
  <c r="I95" i="97"/>
  <c r="K95" i="97" s="1"/>
  <c r="I65" i="97"/>
  <c r="K65" i="97" s="1"/>
  <c r="I88" i="97"/>
  <c r="K88" i="97" s="1"/>
  <c r="I90" i="97"/>
  <c r="K90" i="97" s="1"/>
  <c r="I86" i="97"/>
  <c r="K86" i="97" s="1"/>
  <c r="I69" i="97"/>
  <c r="K69" i="97" s="1"/>
  <c r="K71" i="97" s="1"/>
  <c r="E21" i="8" s="1"/>
  <c r="D22" i="30" s="1"/>
  <c r="I37" i="97"/>
  <c r="I49" i="97"/>
  <c r="I91" i="97"/>
  <c r="K91" i="97" s="1"/>
  <c r="I87" i="97"/>
  <c r="K87" i="97" s="1"/>
  <c r="I94" i="97"/>
  <c r="K94" i="97" s="1"/>
  <c r="I58" i="97"/>
  <c r="K58" i="97" s="1"/>
  <c r="I55" i="97"/>
  <c r="K55" i="97" s="1"/>
  <c r="I54" i="97"/>
  <c r="K54" i="97" s="1"/>
  <c r="I56" i="97"/>
  <c r="K56" i="97" s="1"/>
  <c r="I64" i="97"/>
  <c r="I78" i="97"/>
  <c r="K78" i="97" s="1"/>
  <c r="I84" i="97"/>
  <c r="K84" i="97" s="1"/>
  <c r="I92" i="97"/>
  <c r="K92" i="97" s="1"/>
  <c r="I83" i="97"/>
  <c r="K83" i="97" s="1"/>
  <c r="I79" i="97"/>
  <c r="K79" i="97" s="1"/>
  <c r="I74" i="97"/>
  <c r="K74" i="97" s="1"/>
  <c r="K75" i="97" s="1"/>
  <c r="I57" i="97"/>
  <c r="K57" i="97" s="1"/>
  <c r="I53" i="97"/>
  <c r="I48" i="97"/>
  <c r="I62" i="97"/>
  <c r="K62" i="97" s="1"/>
  <c r="I43" i="97"/>
  <c r="I50" i="97"/>
  <c r="I44" i="97"/>
  <c r="I38" i="97"/>
  <c r="K38" i="97" s="1"/>
  <c r="I98" i="97"/>
  <c r="K98" i="97" s="1"/>
  <c r="I34" i="97"/>
  <c r="I39" i="97"/>
  <c r="I40" i="97"/>
  <c r="I80" i="97"/>
  <c r="K80" i="97" s="1"/>
  <c r="I15" i="97"/>
  <c r="K15" i="97" s="1"/>
  <c r="I77" i="97"/>
  <c r="I33" i="97"/>
  <c r="I47" i="97"/>
  <c r="I30" i="97"/>
  <c r="K30" i="97" s="1"/>
  <c r="K31" i="97" s="1"/>
  <c r="E15" i="8" s="1"/>
  <c r="D16" i="30" s="1"/>
  <c r="D32" i="30" s="1"/>
  <c r="I42" i="97"/>
  <c r="I99" i="97"/>
  <c r="K99" i="97" s="1"/>
  <c r="K100" i="97" l="1"/>
  <c r="K22" i="97"/>
  <c r="E13" i="8" s="1"/>
  <c r="D14" i="30" s="1"/>
  <c r="G14" i="30" s="1"/>
  <c r="D38" i="30"/>
  <c r="K22" i="30"/>
  <c r="O22" i="30"/>
  <c r="G22" i="30"/>
  <c r="I22" i="30"/>
  <c r="E22" i="30"/>
  <c r="M22" i="30"/>
  <c r="K96" i="97"/>
  <c r="I32" i="30"/>
  <c r="G32" i="30"/>
  <c r="E32" i="30"/>
  <c r="K25" i="97"/>
  <c r="K26" i="97"/>
  <c r="K14" i="30" l="1"/>
  <c r="M14" i="30"/>
  <c r="E14" i="30"/>
  <c r="I14" i="30"/>
  <c r="D30" i="30"/>
  <c r="O30" i="30" s="1"/>
  <c r="O14" i="30"/>
  <c r="I38" i="30"/>
  <c r="E38" i="30"/>
  <c r="G38" i="30"/>
  <c r="K42" i="97"/>
  <c r="K43" i="97"/>
  <c r="E30" i="30" l="1"/>
  <c r="M30" i="30"/>
  <c r="K30" i="30"/>
  <c r="G30" i="30"/>
  <c r="I30" i="30"/>
  <c r="K27" i="97"/>
  <c r="K28" i="97" s="1"/>
  <c r="E14" i="8" s="1"/>
  <c r="D15" i="30" s="1"/>
  <c r="K44" i="97"/>
  <c r="K16" i="97"/>
  <c r="E12" i="8" s="1"/>
  <c r="K39" i="97"/>
  <c r="K40" i="97"/>
  <c r="K37" i="97" l="1"/>
  <c r="K49" i="97"/>
  <c r="K15" i="30"/>
  <c r="I15" i="30"/>
  <c r="O15" i="30"/>
  <c r="G15" i="30"/>
  <c r="D31" i="30"/>
  <c r="E15" i="30"/>
  <c r="M15" i="30"/>
  <c r="D13" i="30"/>
  <c r="D29" i="30" s="1"/>
  <c r="K64" i="97"/>
  <c r="K66" i="97" s="1"/>
  <c r="K48" i="97"/>
  <c r="K47" i="97"/>
  <c r="O31" i="30" l="1"/>
  <c r="M31" i="30"/>
  <c r="K31" i="30"/>
  <c r="G31" i="30"/>
  <c r="I31" i="30"/>
  <c r="E31" i="30"/>
  <c r="G29" i="30"/>
  <c r="E29" i="30"/>
  <c r="I29" i="30"/>
  <c r="K45" i="97"/>
  <c r="E17" i="8" s="1"/>
  <c r="K53" i="97"/>
  <c r="K77" i="97"/>
  <c r="K60" i="97" l="1"/>
  <c r="E19" i="8" s="1"/>
  <c r="D18" i="30"/>
  <c r="K16" i="30"/>
  <c r="K18" i="30" l="1"/>
  <c r="D34" i="30"/>
  <c r="D20" i="30"/>
  <c r="G18" i="30"/>
  <c r="M18" i="30"/>
  <c r="E18" i="30"/>
  <c r="O18" i="30"/>
  <c r="I18" i="30"/>
  <c r="O20" i="30" l="1"/>
  <c r="D36" i="30"/>
  <c r="I34" i="30"/>
  <c r="G34" i="30"/>
  <c r="E34" i="30"/>
  <c r="K20" i="30"/>
  <c r="E20" i="30"/>
  <c r="G20" i="30"/>
  <c r="M20" i="30"/>
  <c r="I20" i="30"/>
  <c r="E36" i="30" l="1"/>
  <c r="I36" i="30"/>
  <c r="G36" i="30"/>
  <c r="K50" i="97" l="1"/>
  <c r="K51" i="97" s="1"/>
  <c r="I13" i="30"/>
  <c r="E18" i="8" l="1"/>
  <c r="D19" i="30" s="1"/>
  <c r="E13" i="30"/>
  <c r="O13" i="30"/>
  <c r="G13" i="30"/>
  <c r="M13" i="30"/>
  <c r="D35" i="30" l="1"/>
  <c r="I35" i="30" s="1"/>
  <c r="E19" i="30"/>
  <c r="K19" i="30"/>
  <c r="O19" i="30"/>
  <c r="G19" i="30"/>
  <c r="I19" i="30"/>
  <c r="M19" i="30"/>
  <c r="I16" i="30"/>
  <c r="E35" i="30" l="1"/>
  <c r="G35" i="30"/>
  <c r="G16" i="30"/>
  <c r="O16" i="30"/>
  <c r="M16" i="30"/>
  <c r="E16" i="30"/>
  <c r="K33" i="97" l="1"/>
  <c r="K34" i="97" l="1"/>
  <c r="K35" i="97" s="1"/>
  <c r="E16" i="8" l="1"/>
  <c r="D17" i="30" l="1"/>
  <c r="D33" i="30" s="1"/>
  <c r="I33" i="30" l="1"/>
  <c r="E33" i="30"/>
  <c r="G33" i="30"/>
  <c r="O17" i="30"/>
  <c r="K17" i="30"/>
  <c r="E17" i="30"/>
  <c r="M17" i="30"/>
  <c r="G17" i="30"/>
  <c r="I17" i="30"/>
  <c r="K81" i="97" l="1"/>
  <c r="K101" i="97" s="1"/>
  <c r="K102" i="97" s="1"/>
  <c r="J93" i="97" l="1"/>
  <c r="J41" i="97"/>
  <c r="J87" i="97"/>
  <c r="J59" i="97"/>
  <c r="J58" i="97"/>
  <c r="J25" i="97"/>
  <c r="J26" i="97"/>
  <c r="J27" i="97"/>
  <c r="J24" i="97"/>
  <c r="J70" i="97"/>
  <c r="J21" i="97"/>
  <c r="J19" i="97"/>
  <c r="J20" i="97"/>
  <c r="J18" i="97"/>
  <c r="J89" i="97"/>
  <c r="J95" i="97"/>
  <c r="J94" i="97"/>
  <c r="J85" i="97"/>
  <c r="E22" i="8"/>
  <c r="D23" i="30" s="1"/>
  <c r="J91" i="97"/>
  <c r="J55" i="97"/>
  <c r="J88" i="97"/>
  <c r="J49" i="97"/>
  <c r="J90" i="97"/>
  <c r="J37" i="97"/>
  <c r="J69" i="97"/>
  <c r="J86" i="97"/>
  <c r="J56" i="97"/>
  <c r="J40" i="97"/>
  <c r="J75" i="97"/>
  <c r="J42" i="97"/>
  <c r="J77" i="97"/>
  <c r="J54" i="97"/>
  <c r="J53" i="97"/>
  <c r="J84" i="97"/>
  <c r="J79" i="97"/>
  <c r="J47" i="97"/>
  <c r="J15" i="97"/>
  <c r="J33" i="97"/>
  <c r="J78" i="97"/>
  <c r="J92" i="97"/>
  <c r="J38" i="97"/>
  <c r="J30" i="97"/>
  <c r="J31" i="97" s="1"/>
  <c r="J50" i="97"/>
  <c r="J43" i="97"/>
  <c r="J99" i="97"/>
  <c r="J98" i="97"/>
  <c r="J34" i="97"/>
  <c r="J48" i="97"/>
  <c r="J80" i="97"/>
  <c r="J83" i="97"/>
  <c r="J39" i="97"/>
  <c r="J57" i="97"/>
  <c r="J44" i="97"/>
  <c r="O23" i="30" l="1"/>
  <c r="O25" i="30" s="1"/>
  <c r="D39" i="30"/>
  <c r="J96" i="97"/>
  <c r="J71" i="97"/>
  <c r="J28" i="97"/>
  <c r="J22" i="97"/>
  <c r="J66" i="97"/>
  <c r="K23" i="30"/>
  <c r="K25" i="30" s="1"/>
  <c r="J16" i="97"/>
  <c r="M23" i="30"/>
  <c r="M25" i="30" s="1"/>
  <c r="I23" i="30"/>
  <c r="I25" i="30" s="1"/>
  <c r="E23" i="8"/>
  <c r="J35" i="97"/>
  <c r="J45" i="97"/>
  <c r="J60" i="97"/>
  <c r="J51" i="97"/>
  <c r="J81" i="97"/>
  <c r="D25" i="30"/>
  <c r="E23" i="30"/>
  <c r="E25" i="30" s="1"/>
  <c r="G23" i="30"/>
  <c r="G25" i="30" s="1"/>
  <c r="J100" i="97"/>
  <c r="C30" i="30" l="1"/>
  <c r="C31" i="30"/>
  <c r="C38" i="30"/>
  <c r="C32" i="30"/>
  <c r="C29" i="30"/>
  <c r="C34" i="30"/>
  <c r="C36" i="30"/>
  <c r="C35" i="30"/>
  <c r="C33" i="30"/>
  <c r="G39" i="30"/>
  <c r="G41" i="30" s="1"/>
  <c r="H41" i="30" s="1"/>
  <c r="M41" i="30"/>
  <c r="I39" i="30"/>
  <c r="I41" i="30" s="1"/>
  <c r="J41" i="30" s="1"/>
  <c r="E39" i="30"/>
  <c r="E41" i="30" s="1"/>
  <c r="K41" i="30"/>
  <c r="L41" i="30" s="1"/>
  <c r="C39" i="30"/>
  <c r="O41" i="30"/>
  <c r="P41" i="30" s="1"/>
  <c r="D41" i="30"/>
  <c r="C14" i="30"/>
  <c r="C15" i="30"/>
  <c r="F15" i="8"/>
  <c r="F16" i="8"/>
  <c r="F17" i="8"/>
  <c r="F18" i="8"/>
  <c r="F19" i="8"/>
  <c r="F14" i="8"/>
  <c r="F13" i="8"/>
  <c r="E15" i="28"/>
  <c r="E16" i="28" s="1"/>
  <c r="E22" i="28" s="1"/>
  <c r="F12" i="8"/>
  <c r="F21" i="8"/>
  <c r="F22" i="8"/>
  <c r="C22" i="30"/>
  <c r="C20" i="30"/>
  <c r="C16" i="30"/>
  <c r="C23" i="30"/>
  <c r="C17" i="30"/>
  <c r="C19" i="30"/>
  <c r="C18" i="30"/>
  <c r="H25" i="30"/>
  <c r="L25" i="30"/>
  <c r="J101" i="97"/>
  <c r="J102" i="97" s="1"/>
  <c r="N25" i="30"/>
  <c r="C13" i="30"/>
  <c r="P25" i="30"/>
  <c r="J25" i="30"/>
  <c r="E26" i="30"/>
  <c r="G26" i="30" s="1"/>
  <c r="F25" i="30"/>
  <c r="F41" i="30" l="1"/>
  <c r="N41" i="30"/>
  <c r="C41" i="30"/>
  <c r="F23" i="8"/>
  <c r="C23" i="28"/>
  <c r="D22" i="28"/>
  <c r="D23" i="28" s="1"/>
  <c r="C25" i="30"/>
  <c r="C26" i="30"/>
  <c r="F26" i="30"/>
  <c r="E25" i="28"/>
  <c r="I26" i="30"/>
  <c r="H26" i="30"/>
  <c r="C42" i="30" l="1"/>
  <c r="F42" i="30"/>
  <c r="E23" i="28"/>
  <c r="D28" i="28"/>
  <c r="D20" i="28"/>
  <c r="C20" i="28"/>
  <c r="K26" i="30"/>
  <c r="J26" i="30"/>
  <c r="L26" i="30" l="1"/>
  <c r="M26" i="30"/>
  <c r="C15" i="28"/>
  <c r="E20" i="28"/>
  <c r="D15" i="28"/>
  <c r="D16" i="28"/>
  <c r="C16" i="28" l="1"/>
  <c r="O26" i="30"/>
  <c r="N26" i="30"/>
  <c r="P26" i="30" l="1"/>
  <c r="E42" i="30"/>
  <c r="G42" i="30" s="1"/>
  <c r="H42" i="30" l="1"/>
  <c r="I42" i="30"/>
  <c r="J42" i="30" l="1"/>
  <c r="K42" i="30"/>
  <c r="M42" i="30" l="1"/>
  <c r="L42" i="30"/>
  <c r="O42" i="30" l="1"/>
  <c r="P42" i="30" s="1"/>
  <c r="N42" i="30"/>
</calcChain>
</file>

<file path=xl/sharedStrings.xml><?xml version="1.0" encoding="utf-8"?>
<sst xmlns="http://schemas.openxmlformats.org/spreadsheetml/2006/main" count="527" uniqueCount="274">
  <si>
    <t>ASSOCIAÇÃO MATO-GROSSENSE DOS MUNICÍPIOS</t>
  </si>
  <si>
    <t>COORDENAÇÃO DE INFRAESTRUTURA E CAPACITAÇÃO</t>
  </si>
  <si>
    <t>SITE: amm.org.br   -   E-mail: centraldeprojetos@amm.org.br</t>
  </si>
  <si>
    <t>AV. RUBENS DE MENDONÇA Nº 3.920 - CEP: 78,000-070 - CUIABÁ - MT</t>
  </si>
  <si>
    <t>FONE: (65) 2123-1200  -  FAX: 2123-1251</t>
  </si>
  <si>
    <t>OBRA:</t>
  </si>
  <si>
    <t>PAVIMENTAÇÃO ASFÁLTICA EM TSD</t>
  </si>
  <si>
    <r>
      <t>LOCAL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</t>
    </r>
  </si>
  <si>
    <t>PROPR.:</t>
  </si>
  <si>
    <t xml:space="preserve">DATA: </t>
  </si>
  <si>
    <t>QCI - QUADRO DE COMPOSIÇÃO DO INVESTIMENTO</t>
  </si>
  <si>
    <t>Item</t>
  </si>
  <si>
    <t>Discriminação</t>
  </si>
  <si>
    <t>Investimento Total</t>
  </si>
  <si>
    <t>Repasse</t>
  </si>
  <si>
    <t>Contrapartida</t>
  </si>
  <si>
    <t>Total Global</t>
  </si>
  <si>
    <t>Outras Fontes</t>
  </si>
  <si>
    <t>TOTAL</t>
  </si>
  <si>
    <t>Investimento</t>
  </si>
  <si>
    <t>RESUMO DO ORÇAMENTO</t>
  </si>
  <si>
    <t>ITEM</t>
  </si>
  <si>
    <t>DESCRIÇÃO DO SERVIÇO</t>
  </si>
  <si>
    <t>%</t>
  </si>
  <si>
    <t>1.0</t>
  </si>
  <si>
    <t>TOTAL GERAL DO ORÇAMENTO</t>
  </si>
  <si>
    <t xml:space="preserve">OBRA: </t>
  </si>
  <si>
    <t>TABELA REFERÊNCIA:</t>
  </si>
  <si>
    <t>PROPRIETÁRIO:</t>
  </si>
  <si>
    <t>DATA:</t>
  </si>
  <si>
    <t xml:space="preserve">ORÇAMENTO DA OBRA </t>
  </si>
  <si>
    <t>CÓDIGO</t>
  </si>
  <si>
    <t>QUANTIDADE</t>
  </si>
  <si>
    <t>PREÇO</t>
  </si>
  <si>
    <t>UNITÁRIO (R$)</t>
  </si>
  <si>
    <t>TOTAL (R$)</t>
  </si>
  <si>
    <t>1.1</t>
  </si>
  <si>
    <t>m</t>
  </si>
  <si>
    <t>m²</t>
  </si>
  <si>
    <t>m³</t>
  </si>
  <si>
    <t>TOTAL DO ORÇAMENTO</t>
  </si>
  <si>
    <r>
      <t>LOCAL:</t>
    </r>
    <r>
      <rPr>
        <sz val="10"/>
        <rFont val="Arial"/>
        <family val="2"/>
      </rPr>
      <t/>
    </r>
  </si>
  <si>
    <t>CRONOGRAMA FÍSICO-FINANCEIRO</t>
  </si>
  <si>
    <t>DISCRIMINAÇÃO DOS SERVIÇOS</t>
  </si>
  <si>
    <t>PESO (%)</t>
  </si>
  <si>
    <t>VALOR (R$)</t>
  </si>
  <si>
    <t>VALOR TOTAL</t>
  </si>
  <si>
    <t>VALOR ACUMULADO</t>
  </si>
  <si>
    <t>De acordo com o acórdão 2622/2013  TCU- Critérios de aceitabilidade para lucros e despesas indiretas.</t>
  </si>
  <si>
    <t>BDI - BENEFICIOS E DESPESAS INDIRETAS</t>
  </si>
  <si>
    <t>DISCRIMINAÇÃO</t>
  </si>
  <si>
    <t>PERCENTUAL</t>
  </si>
  <si>
    <t>BDI</t>
  </si>
  <si>
    <t>( % )</t>
  </si>
  <si>
    <t>R$</t>
  </si>
  <si>
    <t>ADMINISTRAÇÃO DA OBRA</t>
  </si>
  <si>
    <t>% sobre CD</t>
  </si>
  <si>
    <t>Administração Central</t>
  </si>
  <si>
    <t>Risco</t>
  </si>
  <si>
    <t>L</t>
  </si>
  <si>
    <t>LUCRO</t>
  </si>
  <si>
    <t>Lucro Operacional</t>
  </si>
  <si>
    <t>BDI SEM IMPOSTOS</t>
  </si>
  <si>
    <t>I</t>
  </si>
  <si>
    <t>TAXAS E IMPOSTOS</t>
  </si>
  <si>
    <t>PIS</t>
  </si>
  <si>
    <t>COFINS</t>
  </si>
  <si>
    <t>ISSQN</t>
  </si>
  <si>
    <t>CPRB</t>
  </si>
  <si>
    <t>T O T A L</t>
  </si>
  <si>
    <t>UND</t>
  </si>
  <si>
    <t>DMT</t>
  </si>
  <si>
    <r>
      <t>LOCAL</t>
    </r>
    <r>
      <rPr>
        <b/>
        <sz val="8"/>
        <rFont val="Arial"/>
        <family val="2"/>
      </rPr>
      <t>:</t>
    </r>
    <r>
      <rPr>
        <sz val="8"/>
        <rFont val="Arial"/>
        <family val="2"/>
      </rPr>
      <t xml:space="preserve"> </t>
    </r>
  </si>
  <si>
    <t>A</t>
  </si>
  <si>
    <t>SUB-TOTAL 1.0</t>
  </si>
  <si>
    <t>t.Km</t>
  </si>
  <si>
    <t>SINALIZAÇÃO</t>
  </si>
  <si>
    <t>DRENAGEM SUPERFICIAL</t>
  </si>
  <si>
    <t>TRANSPORTE DE MATERIAIS DE PAVIMENTAÇÃO</t>
  </si>
  <si>
    <t>7.1</t>
  </si>
  <si>
    <t>7.0</t>
  </si>
  <si>
    <t>SUB-TOTAL 6.0</t>
  </si>
  <si>
    <t>6.1</t>
  </si>
  <si>
    <t>PAVIMENTAÇÃO</t>
  </si>
  <si>
    <t>6.0</t>
  </si>
  <si>
    <t>SUB-TOTAL 5.0</t>
  </si>
  <si>
    <t>5.1</t>
  </si>
  <si>
    <t>TERRAPLENAGEM</t>
  </si>
  <si>
    <t>5.0</t>
  </si>
  <si>
    <t>SUB-TOTAL 3.0</t>
  </si>
  <si>
    <t>3.0</t>
  </si>
  <si>
    <t>Fornecimento e instalação de placa de obra (2,50 x 5,00m)</t>
  </si>
  <si>
    <t>74209/001</t>
  </si>
  <si>
    <t>SERVIÇOS PRELIMINARES</t>
  </si>
  <si>
    <t>PESO NO COMPONENTE (%)</t>
  </si>
  <si>
    <t>UNIT. + BDI (R$)</t>
  </si>
  <si>
    <t>UND.</t>
  </si>
  <si>
    <t>BDI SERVIÇOS:</t>
  </si>
  <si>
    <t>SITE: amm.org.br   -   E-mail:  centraldeprojetosamm@gmail.com</t>
  </si>
  <si>
    <r>
      <t>m</t>
    </r>
    <r>
      <rPr>
        <vertAlign val="superscript"/>
        <sz val="8"/>
        <rFont val="Verdana"/>
        <family val="2"/>
      </rPr>
      <t>2</t>
    </r>
  </si>
  <si>
    <t>M3</t>
  </si>
  <si>
    <t>D</t>
  </si>
  <si>
    <t>C</t>
  </si>
  <si>
    <t xml:space="preserve"> TOTAL EXECUÇÃO</t>
  </si>
  <si>
    <t>(Bonificação e Despesas Indiretas - Obras)</t>
  </si>
  <si>
    <t>2.0</t>
  </si>
  <si>
    <t>4.0</t>
  </si>
  <si>
    <t>2.1</t>
  </si>
  <si>
    <t>4.1</t>
  </si>
  <si>
    <t>DRENAGEM PROFUNDA</t>
  </si>
  <si>
    <t>CALÇADA</t>
  </si>
  <si>
    <t>Execução de depósito em canteiro de obra em chapa de madeira compensado não incluso imobiliário. AF_04/2016</t>
  </si>
  <si>
    <t>BOLETIM</t>
  </si>
  <si>
    <t>SINAPI</t>
  </si>
  <si>
    <t>3.1</t>
  </si>
  <si>
    <t xml:space="preserve">Importa o presente orçamento em: </t>
  </si>
  <si>
    <t>LOCAÇÃO DE REDES DE ÁGUA OU DE ESGOTO</t>
  </si>
  <si>
    <t>MOVIMENTO DE TERRA</t>
  </si>
  <si>
    <t>M</t>
  </si>
  <si>
    <t>UN</t>
  </si>
  <si>
    <t>SUB-TOTAL 2.0</t>
  </si>
  <si>
    <t>SUB-TOTAL 4.0</t>
  </si>
  <si>
    <t xml:space="preserve">Capa selante com pedrisco </t>
  </si>
  <si>
    <t>7.2</t>
  </si>
  <si>
    <t>Seguro e Garantia</t>
  </si>
  <si>
    <t>Despesas Financeiras</t>
  </si>
  <si>
    <t xml:space="preserve">B </t>
  </si>
  <si>
    <t>Custo Direto - CD</t>
  </si>
  <si>
    <t>BDI COM IMPOSTOS (%)</t>
  </si>
  <si>
    <t>Total (A+B+C+D+E+F+G)</t>
  </si>
  <si>
    <t>Regularização e compactação de subleito até 20 cm de espessura</t>
  </si>
  <si>
    <t xml:space="preserve">Transporte de material asfáltico com caminhão com capacidade de 30000 L em rodovia pavimentada para distâncias médias de transporte superiores a 100 Km </t>
  </si>
  <si>
    <t xml:space="preserve">Transporte com caminhão basculante de 10 m³, em via urbana pavimentada </t>
  </si>
  <si>
    <t>Escavacao e carga material 1a categoria, utilizando trator de esteiras  de 110 a 160hp com lamina, peso operacional * 13t  e pa carregadeira  com 170 hp. (Material para Bota-Fora)</t>
  </si>
  <si>
    <t>74151/001</t>
  </si>
  <si>
    <t>Transporte com caminhão basculante 6 m3 em rodovia pavimentada (Bota-fora)</t>
  </si>
  <si>
    <t>m³.km</t>
  </si>
  <si>
    <t>Sinalização horizontal com tinta retrorrefletiva a base de resina acrílica com microesferas de vidro</t>
  </si>
  <si>
    <t>5.2</t>
  </si>
  <si>
    <t>6.2</t>
  </si>
  <si>
    <t>DRENAGEM</t>
  </si>
  <si>
    <t>SERVIÇOS TÉCNICOS</t>
  </si>
  <si>
    <t>M2</t>
  </si>
  <si>
    <t>DRENAGEM DE ÁGUAS PLUVAIS</t>
  </si>
  <si>
    <t>BOCA DE LOBO EM ALVENARIA TIJOLO MACICO, REVESTIDA C/ ARGAMASSA DE CIM ENTO E AREIA 1:3, SOBRE LASTRO DE CONCRETO 10CM E TAMPA DE CONCRETO AR MADO</t>
  </si>
  <si>
    <t>74124/002</t>
  </si>
  <si>
    <t>POCO VISITA AG PLUV:CONC ARM 1,10X1,10X1,40M COLETOR D=60CM PAREDE E=1 5CM BASE CONC FCK=10MPA REVEST C/ARG CIM/AREIA 1:4 INCL FORN TODOS MAT ERIAIS</t>
  </si>
  <si>
    <t>CHAMINE P/ POCO DE VISITA EM ALVENARIA, EXCLUSOS TAMPAO E ANEL</t>
  </si>
  <si>
    <t>TAMPAO FOFO ARTICULADO, CLASSE B125 CARGA MAX 12,5 T, REDONDO TAMPA 60 0 MM, REDE PLUVIAL/ESGOTO, P = CHAMINE CX AREIA / POCO VISITA ASSENTAD O COM ARG CIM/AREIA 1:4, FORNECIMENTO E ASSENTAMENTO</t>
  </si>
  <si>
    <t>TRANSPORTE COMERCIAL COM CAMINHAO CARROCERIA 9 T, RODOVIA PAVIMENTADA - TUBOS</t>
  </si>
  <si>
    <t>TXKM</t>
  </si>
  <si>
    <t>6.3</t>
  </si>
  <si>
    <t>REATERRO MECANIZADO DE VALA COM RETROESCAVADEIRA (CAPACIDADE DA CAÇAMB A DA RETRO: 0,26 M³ / POTÊNCIA: 88 HP), LARGURA DE 0,8 A 1,5 M, PROFUN DIDADE DE 1,5 A 3,0 M, COM SOLO (SEM SUBSTITUIÇÃO) DE 1ª CATEGORIA EM LOCAIS COM BAIXO NÍVEL DE INTERFERÊNCIA. AF_04/2016</t>
  </si>
  <si>
    <t>TRANSPORTE COMERCIAL COM CAMINHAO BASCULANTE 6 M3, RODOVIA PAVIMENTADA - AREIA</t>
  </si>
  <si>
    <t>unid</t>
  </si>
  <si>
    <t>CANTEIRO DE OBRA</t>
  </si>
  <si>
    <t>6.4</t>
  </si>
  <si>
    <t>8.0</t>
  </si>
  <si>
    <t>8.1</t>
  </si>
  <si>
    <t>8.2</t>
  </si>
  <si>
    <t>Transporte com caminhão basculante de 10 m³, em via urbana em revest. primário (solo)</t>
  </si>
  <si>
    <t>AMM-Infra</t>
  </si>
  <si>
    <t>Sin-001</t>
  </si>
  <si>
    <t>Sin-002</t>
  </si>
  <si>
    <t>Transporte comercial de brita</t>
  </si>
  <si>
    <t>3.2</t>
  </si>
  <si>
    <t>6.5</t>
  </si>
  <si>
    <t>6.6</t>
  </si>
  <si>
    <t>AMM DREN 002</t>
  </si>
  <si>
    <t>BOCA DE LOBO DUPLA EM ALVENARIA TIJOLO MACICO, REVESTIDA C/ ARGAMASSA DE CIMENTO E AREIA 1:3, SOBRE LASTRO DE CONCRETO 10CM E GRELHA DE CONCRETO ARMADO</t>
  </si>
  <si>
    <t>AMM DREN 003</t>
  </si>
  <si>
    <t>TRANSPORTE DE MATERIAIS DE DRENAGEM*</t>
  </si>
  <si>
    <t>RUAS DIVERAS</t>
  </si>
  <si>
    <t>Execução e compactação de sub-base solo estabilizado granulometricamente sem mistura</t>
  </si>
  <si>
    <t>Execução e compactação de base solo estabilizado granulometricamente sem mistura</t>
  </si>
  <si>
    <t>Escavação e carga de mat. 1ª cat., utilizando trator de esteiras de 100 a 160 HP com lâmina, peso operacional 13T e pá carregadeira com 170 HP (material da jazida)</t>
  </si>
  <si>
    <t>7.3</t>
  </si>
  <si>
    <t>8.2.1</t>
  </si>
  <si>
    <t>8.2.1.1</t>
  </si>
  <si>
    <t>SUB-TOTAL 8.2.3</t>
  </si>
  <si>
    <t>SUB-TOTAL 8.2</t>
  </si>
  <si>
    <t>SUB-TOTAL 8.2.2</t>
  </si>
  <si>
    <t>SUB-TOTAL 8.2.1</t>
  </si>
  <si>
    <t>SUB-TOTAL 8.1</t>
  </si>
  <si>
    <t>SUB-TOTAL 7.0</t>
  </si>
  <si>
    <t>74124/006</t>
  </si>
  <si>
    <t>POCO VISITA AG PLUV:CONC ARM 1,50X1,50X1,60M COLETOR D=1M PA REDE E=15 CM BASE CONC FCK=10MPA REVEST C/ARG CIM/AREIA 1:4 INCL FORN TODOS MATE RIAIS</t>
  </si>
  <si>
    <t>TUBO DE CONCRETO PARA REDES COLETORAS DE ÁGUAS PLUVIAIS, DIÂMETRO DE 600 MM, JUNTA RÍGIDA, INSTALADO EM LOCAL COM BAIXO NÍVEL DE INTERFERÊNC IAS - FORNECIMENTO E ASSENTAMENTO. AF_12/2015</t>
  </si>
  <si>
    <t>TUBO DE CONCRETO PARA REDES COLETORAS DE ÁGUAS PLUVIAIS, DIÂMETRO DE 400 MM, JUNTA RÍGIDA, INSTALADO EM LOCAL COM BAIXO NÍVEL DE INTERFERÊNC IAS - FORNECIMENTO E ASSENTAMENTO. AF_12/2015</t>
  </si>
  <si>
    <t>7.4</t>
  </si>
  <si>
    <t>PREFEITURA MUNICIPAL DE SÃO PEDRO DA CIPA</t>
  </si>
  <si>
    <t xml:space="preserve"> 74021/003</t>
  </si>
  <si>
    <t>74022/027</t>
  </si>
  <si>
    <t>74021/006</t>
  </si>
  <si>
    <t>74124/004</t>
  </si>
  <si>
    <t>POCO VISITA AG PLUV:CONC ARM 1,30X1,30X1,40M COLETOR D=80CM  PAREDE E=15CM BASE CONC FCK=10MPA REVEST C/ARG CIM/AREIA 1:4 DEGRAUS FF INCL FORN TODOS MATERIAIS</t>
  </si>
  <si>
    <t>TUBO DE CONCRETO PARA REDES COLETORAS DE ÁGUAS PLUVIAIS, DIÂMETRO DE 800 MM, JUNTA RÍGIDA, INSTALADO EM LOCAL COM BAIXO NÍVEL DE INTERFERÊNC IAS - FORNECIMENTO E ASSENTAMENTO. AF_12/2015</t>
  </si>
  <si>
    <t>EXECUÇÃO DE SARJETÃO DE CONCRETO USINADO, MOLDADA  IN LOCO  EM TRECHO RETO, 100 CM BASE X 20 CM ALTURA. AF_06/2016</t>
  </si>
  <si>
    <t>Dissipador de energia - DEB 04</t>
  </si>
  <si>
    <t>Guia (meio-fio) e sarjeta conjugados de concreto, moldada in loco em trecho reto com extrusora, guia 13 cm base x 22 cm altura, sarjeta 30 cm base x 8,5 cm altura. Af_06/2016</t>
  </si>
  <si>
    <t>Guia (meio-fio) e sarjeta conjugados de concreto, moldada in loco em trecho curvo com extrusora, guia 12,5 cm base x 22 cm altura, sarjeta 30 cm base x 8,5 cm altura. Af_06/2016</t>
  </si>
  <si>
    <t>ADMINISTRAÇÃO LOCAL</t>
  </si>
  <si>
    <t/>
  </si>
  <si>
    <t xml:space="preserve">Engenheiro civil de obra junior </t>
  </si>
  <si>
    <t xml:space="preserve"> Vigia noturno com encargos complementares  </t>
  </si>
  <si>
    <t xml:space="preserve"> Encarregado geral com encargos complementares </t>
  </si>
  <si>
    <t xml:space="preserve">Topografo com encargos complementares  </t>
  </si>
  <si>
    <t>2.2</t>
  </si>
  <si>
    <t>2.3</t>
  </si>
  <si>
    <t>2.4</t>
  </si>
  <si>
    <t>hora</t>
  </si>
  <si>
    <t>CONTROLE TECNOLÓGICO</t>
  </si>
  <si>
    <t>Ensaios de regularizacao do subleito</t>
  </si>
  <si>
    <t>Ensaio de controle de taxa de aplicacao de ligante betuminoso - imprimação</t>
  </si>
  <si>
    <t xml:space="preserve">Ensaios de base estabilizada granulometricamente  </t>
  </si>
  <si>
    <t>Ensaio de controle de taxa de aplicacao de ligante betuminoso - TSD</t>
  </si>
  <si>
    <t>3.3</t>
  </si>
  <si>
    <t>3.4</t>
  </si>
  <si>
    <t>8.3</t>
  </si>
  <si>
    <t>8.4</t>
  </si>
  <si>
    <t>8.5</t>
  </si>
  <si>
    <t>8.6</t>
  </si>
  <si>
    <t>9.0</t>
  </si>
  <si>
    <t>9.1</t>
  </si>
  <si>
    <t>9.1.1</t>
  </si>
  <si>
    <t>9.1.2</t>
  </si>
  <si>
    <t>9.2</t>
  </si>
  <si>
    <t>9.2.1</t>
  </si>
  <si>
    <t>9.2.1.1</t>
  </si>
  <si>
    <t>9.2.1.2</t>
  </si>
  <si>
    <t>9.2.1.3</t>
  </si>
  <si>
    <t>9.2.1.5</t>
  </si>
  <si>
    <t>9.2.2</t>
  </si>
  <si>
    <t>9.2.2.1</t>
  </si>
  <si>
    <t>9.2.2.2</t>
  </si>
  <si>
    <t>9.2.2.3</t>
  </si>
  <si>
    <t>9.2.2.4</t>
  </si>
  <si>
    <t>9.2.2.5</t>
  </si>
  <si>
    <t>9.2.2.6</t>
  </si>
  <si>
    <t>9.2.2.7</t>
  </si>
  <si>
    <t>9.2.2.8</t>
  </si>
  <si>
    <t>9.2.2.9</t>
  </si>
  <si>
    <t>9.2.2.10</t>
  </si>
  <si>
    <t>9.2.2.11</t>
  </si>
  <si>
    <t>9.2.2.12</t>
  </si>
  <si>
    <t>9.2.2.13</t>
  </si>
  <si>
    <t>9.2.3</t>
  </si>
  <si>
    <t>9.2.3.1</t>
  </si>
  <si>
    <t>9.2.3.2</t>
  </si>
  <si>
    <t>Pavimentação Asfáltica TSD e Drenagem de ruas do munícipio de São Pedro da Cipa</t>
  </si>
  <si>
    <t>ESCORAMENTO DE VALA, TIPO DESCONTÍNUO, COM PROFUNDIDADE DE 1,5 M A 3,0 M, LARGURA MENOR QUE 1,5 M, EM LOCAL COM NÍVEL BAIXO DE INTERFERÊNCIA . AF_06/2016</t>
  </si>
  <si>
    <t>MARÇO/2018</t>
  </si>
  <si>
    <t>Cotação</t>
  </si>
  <si>
    <t>Fornecimento de Placa de Identificação de via</t>
  </si>
  <si>
    <t>Fornecimento de Placa de sinalização vertical refletiva formato octogonal</t>
  </si>
  <si>
    <t>Fornecimento de Placa de sinalização vertical refletiva formato circular</t>
  </si>
  <si>
    <t>Fornecimento de Placa de sinalização vertical refletiva formato retangular</t>
  </si>
  <si>
    <t>Instalação de Placa de sinalização vertical refletiva</t>
  </si>
  <si>
    <t>Instalação de suporte metálico</t>
  </si>
  <si>
    <t>8.7</t>
  </si>
  <si>
    <t>SINAPI FEVEREIRO/2018</t>
  </si>
  <si>
    <t>ANP FEV/2018</t>
  </si>
  <si>
    <t xml:space="preserve"> </t>
  </si>
  <si>
    <t>LASTRO DE VALA COM PREPARO DE FUNDO, LARGURA MENOR QUE 1,5 M, COM CAMA DA DE AREIA, LANÇAMENTO MECANIZADO, EM LOCAL COM NÍVEL BAIXO DE INTERF ERÊNCIA. AF_06/2016</t>
  </si>
  <si>
    <t>ESCAVAÇÃO VERTICAL A CÉU ABERTO, INCLUINDO CARGA, DESCARGA E TRANSPORT E, EM SOLO DE 1ª CATEGORIA COM ESCAVADEIRA HIDRÁULICA (CAÇAMBA: 0,8 M³ / 111 HP), FROTA DE 4 CAMINHÕES BASCULANTES DE 14 M³, DMT DE 3 KM E V ELOCIDADE MÉDIA 20 KM/H. AF_12/2013</t>
  </si>
  <si>
    <t>AMM.DREN.01</t>
  </si>
  <si>
    <t>Dissipador de energia - DEB 03</t>
  </si>
  <si>
    <t>Composição</t>
  </si>
  <si>
    <t>Construção de pavimento com tratamento superficial duplo, com emulsão asfáltica RR-2C. AF_01/2018</t>
  </si>
  <si>
    <t>Execução de imprimação com asfalto diluído CM-30. AF_09/2017</t>
  </si>
  <si>
    <t>*FORNECEDOR: SÃO PEDRO DA CIPA - PERIMETRO URBANO (10,00km de distância, locomoção)</t>
  </si>
  <si>
    <t>6.7</t>
  </si>
  <si>
    <t>Execução e compactação de reforço de subleito solo estabilizado granulometricamente sem mistura</t>
  </si>
  <si>
    <t>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</si>
</sst>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&quot;R$ &quot;#,##0.00"/>
    <numFmt numFmtId="171" formatCode="[$€]#,##0.00_);[Red]\([$€]#,##0.00\)"/>
    <numFmt numFmtId="172" formatCode="#,##0.000_);\(#,##0.000\)"/>
    <numFmt numFmtId="173" formatCode="0.0"/>
    <numFmt numFmtId="174" formatCode="#,##0.000"/>
    <numFmt numFmtId="175" formatCode="&quot;Verdadeiro&quot;;&quot;Verdadeiro&quot;;&quot;Falso&quot;"/>
    <numFmt numFmtId="177" formatCode="0.0000000"/>
    <numFmt numFmtId="178" formatCode="0.0000"/>
    <numFmt numFmtId="181" formatCode="[$R$ -416]#,##0.00"/>
    <numFmt numFmtId="186" formatCode="_-* #,##0.000_-;\-* #,##0.000_-;_-* &quot;-&quot;??_-;_-@_-"/>
    <numFmt numFmtId="188" formatCode="[$-416]mmmm\-yy;@"/>
    <numFmt numFmtId="189" formatCode="#,###\ &quot;dias&quot;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6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name val="Arial"/>
      <family val="2"/>
    </font>
    <font>
      <b/>
      <sz val="13"/>
      <name val="Verdana"/>
      <family val="2"/>
    </font>
    <font>
      <sz val="12"/>
      <name val="Verdana"/>
      <family val="2"/>
    </font>
    <font>
      <b/>
      <sz val="9"/>
      <color indexed="8"/>
      <name val="Verdana"/>
      <family val="2"/>
    </font>
    <font>
      <b/>
      <sz val="12"/>
      <color indexed="8"/>
      <name val="Verdana"/>
      <family val="2"/>
    </font>
    <font>
      <b/>
      <sz val="8"/>
      <name val="Arial"/>
      <family val="2"/>
    </font>
    <font>
      <b/>
      <sz val="18"/>
      <color indexed="56"/>
      <name val="Cambria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17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sz val="12"/>
      <color indexed="52"/>
      <name val="Times New Roman"/>
      <family val="2"/>
    </font>
    <font>
      <sz val="12"/>
      <color indexed="62"/>
      <name val="Times New Roman"/>
      <family val="2"/>
    </font>
    <font>
      <sz val="12"/>
      <color indexed="20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sz val="12"/>
      <color indexed="10"/>
      <name val="Times New Roman"/>
      <family val="2"/>
    </font>
    <font>
      <i/>
      <sz val="12"/>
      <color indexed="23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b/>
      <sz val="12"/>
      <color indexed="8"/>
      <name val="Times New Roman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2"/>
      <color indexed="8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b/>
      <sz val="15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2"/>
      <color theme="0"/>
      <name val="Verdana"/>
      <family val="2"/>
    </font>
    <font>
      <sz val="10"/>
      <color theme="0"/>
      <name val="Verdana"/>
      <family val="2"/>
    </font>
    <font>
      <sz val="12"/>
      <color theme="1"/>
      <name val="Arial"/>
      <family val="2"/>
    </font>
    <font>
      <sz val="8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Verdana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sz val="11"/>
      <name val="Verdana"/>
      <family val="2"/>
    </font>
    <font>
      <vertAlign val="superscript"/>
      <sz val="8"/>
      <name val="Verdana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9"/>
      <name val="Verdana"/>
      <family val="2"/>
    </font>
    <font>
      <sz val="10"/>
      <name val="Arial"/>
      <family val="2"/>
    </font>
    <font>
      <sz val="9"/>
      <color indexed="10"/>
      <name val="Geneva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</borders>
  <cellStyleXfs count="444">
    <xf numFmtId="0" fontId="0" fillId="0" borderId="0"/>
    <xf numFmtId="175" fontId="2" fillId="0" borderId="0" applyFont="0" applyBorder="0">
      <alignment horizontal="center"/>
    </xf>
    <xf numFmtId="177" fontId="2" fillId="0" borderId="0">
      <alignment horizontal="center" vertical="top"/>
    </xf>
    <xf numFmtId="166" fontId="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8" fillId="3" borderId="0" applyNumberFormat="0" applyBorder="0" applyAlignment="0" applyProtection="0"/>
    <xf numFmtId="0" fontId="32" fillId="4" borderId="0" applyNumberFormat="0" applyBorder="0" applyAlignment="0" applyProtection="0"/>
    <xf numFmtId="0" fontId="47" fillId="20" borderId="1" applyNumberFormat="0" applyAlignment="0" applyProtection="0"/>
    <xf numFmtId="0" fontId="33" fillId="20" borderId="1" applyNumberFormat="0" applyAlignment="0" applyProtection="0"/>
    <xf numFmtId="0" fontId="34" fillId="21" borderId="2" applyNumberFormat="0" applyAlignment="0" applyProtection="0"/>
    <xf numFmtId="0" fontId="35" fillId="0" borderId="3" applyNumberFormat="0" applyFill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6" fillId="7" borderId="1" applyNumberFormat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9" fillId="0" borderId="0"/>
    <xf numFmtId="0" fontId="1" fillId="0" borderId="0"/>
    <xf numFmtId="0" fontId="50" fillId="0" borderId="0" applyNumberFormat="0" applyFill="0" applyBorder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37" fillId="3" borderId="0" applyNumberFormat="0" applyBorder="0" applyAlignment="0" applyProtection="0"/>
    <xf numFmtId="0" fontId="12" fillId="0" borderId="0"/>
    <xf numFmtId="167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22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61" fillId="0" borderId="0"/>
    <xf numFmtId="0" fontId="2" fillId="0" borderId="0"/>
    <xf numFmtId="0" fontId="61" fillId="0" borderId="0"/>
    <xf numFmtId="0" fontId="61" fillId="0" borderId="0"/>
    <xf numFmtId="0" fontId="2" fillId="0" borderId="0"/>
    <xf numFmtId="0" fontId="3" fillId="0" borderId="0"/>
    <xf numFmtId="0" fontId="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23" borderId="7" applyNumberFormat="0" applyFont="0" applyAlignment="0" applyProtection="0"/>
    <xf numFmtId="9" fontId="2" fillId="0" borderId="8" applyNumberFormat="0" applyBorder="0">
      <alignment horizontal="center" vertical="center"/>
    </xf>
    <xf numFmtId="0" fontId="49" fillId="20" borderId="9" applyNumberFormat="0" applyAlignment="0" applyProtection="0"/>
    <xf numFmtId="9" fontId="6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39" fillId="20" borderId="9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ill="0" applyBorder="0" applyAlignment="0" applyProtection="0"/>
    <xf numFmtId="4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5" fillId="0" borderId="1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1" fillId="0" borderId="4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5" fillId="0" borderId="11" applyNumberFormat="0" applyFill="0" applyAlignment="0" applyProtection="0"/>
    <xf numFmtId="43" fontId="6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3" fillId="21" borderId="2" applyNumberFormat="0" applyAlignment="0" applyProtection="0"/>
    <xf numFmtId="0" fontId="74" fillId="4" borderId="0" applyNumberFormat="0" applyBorder="0" applyAlignment="0" applyProtection="0"/>
    <xf numFmtId="0" fontId="75" fillId="7" borderId="1" applyNumberFormat="0" applyAlignment="0" applyProtection="0"/>
    <xf numFmtId="0" fontId="76" fillId="0" borderId="3" applyNumberFormat="0" applyFill="0" applyAlignment="0" applyProtection="0"/>
    <xf numFmtId="167" fontId="2" fillId="0" borderId="0" applyFont="0" applyFill="0" applyBorder="0" applyAlignment="0" applyProtection="0"/>
    <xf numFmtId="0" fontId="77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46" fillId="6" borderId="0" applyNumberFormat="0" applyBorder="0" applyAlignment="0" applyProtection="0"/>
    <xf numFmtId="0" fontId="46" fillId="19" borderId="0" applyNumberFormat="0" applyBorder="0" applyAlignment="0" applyProtection="0"/>
    <xf numFmtId="0" fontId="46" fillId="11" borderId="0" applyNumberFormat="0" applyBorder="0" applyAlignment="0" applyProtection="0"/>
    <xf numFmtId="0" fontId="46" fillId="3" borderId="0" applyNumberFormat="0" applyBorder="0" applyAlignment="0" applyProtection="0"/>
    <xf numFmtId="0" fontId="46" fillId="6" borderId="0" applyNumberFormat="0" applyBorder="0" applyAlignment="0" applyProtection="0"/>
    <xf numFmtId="0" fontId="46" fillId="9" borderId="0" applyNumberFormat="0" applyBorder="0" applyAlignment="0" applyProtection="0"/>
    <xf numFmtId="0" fontId="74" fillId="6" borderId="0" applyNumberFormat="0" applyBorder="0" applyAlignment="0" applyProtection="0"/>
    <xf numFmtId="0" fontId="81" fillId="30" borderId="1" applyNumberFormat="0" applyAlignment="0" applyProtection="0"/>
    <xf numFmtId="0" fontId="73" fillId="21" borderId="2" applyNumberFormat="0" applyAlignment="0" applyProtection="0"/>
    <xf numFmtId="0" fontId="78" fillId="0" borderId="68" applyNumberFormat="0" applyFill="0" applyAlignment="0" applyProtection="0"/>
    <xf numFmtId="0" fontId="46" fillId="31" borderId="0" applyNumberFormat="0" applyBorder="0" applyAlignment="0" applyProtection="0"/>
    <xf numFmtId="0" fontId="46" fillId="19" borderId="0" applyNumberFormat="0" applyBorder="0" applyAlignment="0" applyProtection="0"/>
    <xf numFmtId="0" fontId="46" fillId="11" borderId="0" applyNumberFormat="0" applyBorder="0" applyAlignment="0" applyProtection="0"/>
    <xf numFmtId="0" fontId="46" fillId="32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75" fillId="22" borderId="1" applyNumberFormat="0" applyAlignment="0" applyProtection="0"/>
    <xf numFmtId="0" fontId="48" fillId="5" borderId="0" applyNumberFormat="0" applyBorder="0" applyAlignment="0" applyProtection="0"/>
    <xf numFmtId="0" fontId="82" fillId="22" borderId="0" applyNumberFormat="0" applyBorder="0" applyAlignment="0" applyProtection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1" fillId="23" borderId="7" applyNumberFormat="0" applyFont="0" applyAlignment="0" applyProtection="0"/>
    <xf numFmtId="0" fontId="49" fillId="30" borderId="9" applyNumberFormat="0" applyAlignment="0" applyProtection="0"/>
    <xf numFmtId="0" fontId="7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83" fillId="0" borderId="69" applyNumberFormat="0" applyFill="0" applyAlignment="0" applyProtection="0"/>
    <xf numFmtId="0" fontId="84" fillId="0" borderId="70" applyNumberFormat="0" applyFill="0" applyAlignment="0" applyProtection="0"/>
    <xf numFmtId="0" fontId="85" fillId="0" borderId="71" applyNumberFormat="0" applyFill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11" applyNumberFormat="0" applyFill="0" applyAlignment="0" applyProtection="0"/>
    <xf numFmtId="0" fontId="61" fillId="0" borderId="0"/>
    <xf numFmtId="0" fontId="89" fillId="0" borderId="0"/>
    <xf numFmtId="43" fontId="6" fillId="0" borderId="0"/>
    <xf numFmtId="0" fontId="90" fillId="0" borderId="0"/>
    <xf numFmtId="0" fontId="90" fillId="0" borderId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6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61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7" applyNumberFormat="0" applyFont="0" applyAlignment="0" applyProtection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5" fillId="0" borderId="1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</cellStyleXfs>
  <cellXfs count="445">
    <xf numFmtId="0" fontId="0" fillId="0" borderId="0" xfId="0"/>
    <xf numFmtId="0" fontId="62" fillId="0" borderId="0" xfId="0" applyFont="1"/>
    <xf numFmtId="4" fontId="0" fillId="0" borderId="0" xfId="0" applyNumberFormat="1"/>
    <xf numFmtId="0" fontId="63" fillId="0" borderId="0" xfId="0" applyFont="1"/>
    <xf numFmtId="0" fontId="64" fillId="0" borderId="0" xfId="0" applyFont="1" applyBorder="1" applyAlignment="1">
      <alignment vertical="center"/>
    </xf>
    <xf numFmtId="0" fontId="63" fillId="0" borderId="0" xfId="0" applyFont="1" applyAlignment="1"/>
    <xf numFmtId="0" fontId="2" fillId="0" borderId="0" xfId="110" applyFont="1"/>
    <xf numFmtId="0" fontId="18" fillId="0" borderId="0" xfId="110" applyFont="1" applyBorder="1" applyAlignment="1">
      <alignment horizontal="left"/>
    </xf>
    <xf numFmtId="0" fontId="25" fillId="0" borderId="0" xfId="110" applyFont="1" applyBorder="1" applyAlignment="1">
      <alignment horizontal="left" vertical="center"/>
    </xf>
    <xf numFmtId="0" fontId="14" fillId="0" borderId="0" xfId="110" applyFont="1"/>
    <xf numFmtId="166" fontId="21" fillId="0" borderId="20" xfId="207" applyNumberFormat="1" applyFont="1" applyFill="1" applyBorder="1" applyAlignment="1">
      <alignment horizontal="center" vertical="center"/>
    </xf>
    <xf numFmtId="10" fontId="19" fillId="0" borderId="21" xfId="110" applyNumberFormat="1" applyFont="1" applyFill="1" applyBorder="1" applyAlignment="1">
      <alignment horizontal="center" vertical="center"/>
    </xf>
    <xf numFmtId="10" fontId="14" fillId="0" borderId="0" xfId="110" applyNumberFormat="1" applyFont="1"/>
    <xf numFmtId="10" fontId="14" fillId="0" borderId="20" xfId="110" applyNumberFormat="1" applyFont="1" applyFill="1" applyBorder="1" applyAlignment="1">
      <alignment horizontal="center" vertical="center"/>
    </xf>
    <xf numFmtId="0" fontId="2" fillId="0" borderId="15" xfId="110" applyFont="1" applyBorder="1"/>
    <xf numFmtId="0" fontId="21" fillId="0" borderId="26" xfId="110" applyFont="1" applyFill="1" applyBorder="1" applyAlignment="1">
      <alignment horizontal="center" vertical="center"/>
    </xf>
    <xf numFmtId="0" fontId="21" fillId="0" borderId="27" xfId="110" applyFont="1" applyFill="1" applyBorder="1" applyAlignment="1">
      <alignment horizontal="center" vertical="center"/>
    </xf>
    <xf numFmtId="0" fontId="21" fillId="0" borderId="28" xfId="110" applyFont="1" applyFill="1" applyBorder="1" applyAlignment="1">
      <alignment horizontal="center" vertical="center"/>
    </xf>
    <xf numFmtId="0" fontId="22" fillId="0" borderId="24" xfId="110" applyFont="1" applyFill="1" applyBorder="1" applyAlignment="1">
      <alignment horizontal="left" vertical="center"/>
    </xf>
    <xf numFmtId="9" fontId="14" fillId="0" borderId="24" xfId="110" applyNumberFormat="1" applyFont="1" applyFill="1" applyBorder="1" applyAlignment="1">
      <alignment horizontal="center" vertical="center"/>
    </xf>
    <xf numFmtId="10" fontId="14" fillId="0" borderId="24" xfId="110" applyNumberFormat="1" applyFont="1" applyFill="1" applyBorder="1" applyAlignment="1">
      <alignment horizontal="center" vertical="center"/>
    </xf>
    <xf numFmtId="9" fontId="14" fillId="0" borderId="25" xfId="110" applyNumberFormat="1" applyFont="1" applyFill="1" applyBorder="1" applyAlignment="1">
      <alignment horizontal="center" vertical="center"/>
    </xf>
    <xf numFmtId="0" fontId="22" fillId="0" borderId="24" xfId="207" applyNumberFormat="1" applyFont="1" applyFill="1" applyBorder="1" applyAlignment="1">
      <alignment horizontal="left" vertical="center"/>
    </xf>
    <xf numFmtId="166" fontId="22" fillId="0" borderId="24" xfId="207" applyNumberFormat="1" applyFont="1" applyFill="1" applyBorder="1" applyAlignment="1">
      <alignment horizontal="center" vertical="center"/>
    </xf>
    <xf numFmtId="10" fontId="14" fillId="0" borderId="25" xfId="110" applyNumberFormat="1" applyFont="1" applyFill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26" fillId="0" borderId="27" xfId="110" applyFont="1" applyFill="1" applyBorder="1" applyAlignment="1">
      <alignment horizontal="center" vertical="center"/>
    </xf>
    <xf numFmtId="0" fontId="27" fillId="25" borderId="0" xfId="92" applyFont="1" applyFill="1" applyBorder="1" applyAlignment="1"/>
    <xf numFmtId="168" fontId="19" fillId="0" borderId="0" xfId="92" applyNumberFormat="1" applyFont="1" applyFill="1" applyBorder="1" applyAlignment="1">
      <alignment vertical="center"/>
    </xf>
    <xf numFmtId="49" fontId="19" fillId="0" borderId="0" xfId="92" applyNumberFormat="1" applyFont="1" applyFill="1" applyBorder="1" applyAlignment="1">
      <alignment vertical="center"/>
    </xf>
    <xf numFmtId="0" fontId="19" fillId="0" borderId="0" xfId="92" applyFont="1" applyFill="1" applyBorder="1" applyAlignment="1">
      <alignment vertical="center"/>
    </xf>
    <xf numFmtId="0" fontId="54" fillId="0" borderId="37" xfId="104" applyFont="1" applyBorder="1" applyAlignment="1">
      <alignment horizontal="center"/>
    </xf>
    <xf numFmtId="4" fontId="54" fillId="0" borderId="24" xfId="104" applyNumberFormat="1" applyFont="1" applyFill="1" applyBorder="1" applyAlignment="1">
      <alignment horizontal="center"/>
    </xf>
    <xf numFmtId="10" fontId="8" fillId="0" borderId="25" xfId="147" applyNumberFormat="1" applyFont="1" applyFill="1" applyBorder="1" applyAlignment="1">
      <alignment horizontal="center"/>
    </xf>
    <xf numFmtId="0" fontId="7" fillId="0" borderId="37" xfId="104" applyFont="1" applyBorder="1" applyAlignment="1">
      <alignment horizontal="center"/>
    </xf>
    <xf numFmtId="4" fontId="7" fillId="0" borderId="24" xfId="104" applyNumberFormat="1" applyFont="1" applyFill="1" applyBorder="1" applyAlignment="1">
      <alignment horizontal="center"/>
    </xf>
    <xf numFmtId="4" fontId="7" fillId="0" borderId="25" xfId="104" applyNumberFormat="1" applyFont="1" applyFill="1" applyBorder="1" applyAlignment="1">
      <alignment horizontal="center"/>
    </xf>
    <xf numFmtId="4" fontId="54" fillId="0" borderId="25" xfId="104" applyNumberFormat="1" applyFont="1" applyFill="1" applyBorder="1" applyAlignment="1">
      <alignment horizontal="center"/>
    </xf>
    <xf numFmtId="4" fontId="7" fillId="0" borderId="24" xfId="104" applyNumberFormat="1" applyFont="1" applyBorder="1" applyAlignment="1">
      <alignment horizontal="center"/>
    </xf>
    <xf numFmtId="4" fontId="7" fillId="0" borderId="25" xfId="104" applyNumberFormat="1" applyFont="1" applyBorder="1" applyAlignment="1">
      <alignment horizontal="center"/>
    </xf>
    <xf numFmtId="0" fontId="2" fillId="0" borderId="15" xfId="104" applyFont="1" applyBorder="1" applyAlignment="1">
      <alignment horizontal="left" vertical="center"/>
    </xf>
    <xf numFmtId="0" fontId="7" fillId="28" borderId="37" xfId="104" applyFont="1" applyFill="1" applyBorder="1" applyAlignment="1">
      <alignment horizontal="center"/>
    </xf>
    <xf numFmtId="4" fontId="7" fillId="28" borderId="24" xfId="104" applyNumberFormat="1" applyFont="1" applyFill="1" applyBorder="1" applyAlignment="1">
      <alignment horizontal="center"/>
    </xf>
    <xf numFmtId="4" fontId="54" fillId="28" borderId="25" xfId="104" applyNumberFormat="1" applyFont="1" applyFill="1" applyBorder="1" applyAlignment="1">
      <alignment horizontal="center"/>
    </xf>
    <xf numFmtId="0" fontId="63" fillId="0" borderId="0" xfId="0" applyFont="1"/>
    <xf numFmtId="0" fontId="21" fillId="0" borderId="53" xfId="110" applyFont="1" applyFill="1" applyBorder="1" applyAlignment="1">
      <alignment horizontal="center" vertical="center"/>
    </xf>
    <xf numFmtId="9" fontId="14" fillId="0" borderId="38" xfId="110" applyNumberFormat="1" applyFont="1" applyFill="1" applyBorder="1" applyAlignment="1">
      <alignment horizontal="center" vertical="center"/>
    </xf>
    <xf numFmtId="10" fontId="14" fillId="0" borderId="38" xfId="110" applyNumberFormat="1" applyFont="1" applyFill="1" applyBorder="1" applyAlignment="1">
      <alignment horizontal="center" vertical="center"/>
    </xf>
    <xf numFmtId="0" fontId="54" fillId="0" borderId="58" xfId="104" applyFont="1" applyBorder="1" applyAlignment="1">
      <alignment horizontal="center"/>
    </xf>
    <xf numFmtId="4" fontId="54" fillId="0" borderId="35" xfId="104" applyNumberFormat="1" applyFont="1" applyFill="1" applyBorder="1" applyAlignment="1">
      <alignment horizontal="center"/>
    </xf>
    <xf numFmtId="10" fontId="8" fillId="0" borderId="36" xfId="147" applyNumberFormat="1" applyFont="1" applyFill="1" applyBorder="1" applyAlignment="1">
      <alignment horizontal="center"/>
    </xf>
    <xf numFmtId="0" fontId="54" fillId="0" borderId="27" xfId="104" applyFont="1" applyFill="1" applyBorder="1" applyAlignment="1">
      <alignment horizontal="center"/>
    </xf>
    <xf numFmtId="0" fontId="54" fillId="0" borderId="28" xfId="104" applyFont="1" applyFill="1" applyBorder="1" applyAlignment="1">
      <alignment horizontal="center"/>
    </xf>
    <xf numFmtId="0" fontId="54" fillId="0" borderId="20" xfId="104" applyFont="1" applyFill="1" applyBorder="1" applyAlignment="1">
      <alignment horizontal="center"/>
    </xf>
    <xf numFmtId="0" fontId="54" fillId="0" borderId="21" xfId="104" applyFont="1" applyFill="1" applyBorder="1" applyAlignment="1">
      <alignment horizontal="center"/>
    </xf>
    <xf numFmtId="0" fontId="54" fillId="0" borderId="35" xfId="104" applyFont="1" applyFill="1" applyBorder="1" applyAlignment="1">
      <alignment horizontal="left"/>
    </xf>
    <xf numFmtId="0" fontId="7" fillId="0" borderId="24" xfId="104" applyFont="1" applyFill="1" applyBorder="1" applyAlignment="1">
      <alignment horizontal="center"/>
    </xf>
    <xf numFmtId="178" fontId="7" fillId="0" borderId="24" xfId="104" applyNumberFormat="1" applyFont="1" applyFill="1" applyBorder="1" applyAlignment="1">
      <alignment horizontal="center"/>
    </xf>
    <xf numFmtId="0" fontId="68" fillId="0" borderId="0" xfId="0" applyFont="1"/>
    <xf numFmtId="166" fontId="21" fillId="0" borderId="20" xfId="207" applyNumberFormat="1" applyFont="1" applyFill="1" applyBorder="1" applyAlignment="1">
      <alignment horizontal="right" vertical="center"/>
    </xf>
    <xf numFmtId="10" fontId="21" fillId="0" borderId="24" xfId="110" applyNumberFormat="1" applyFont="1" applyFill="1" applyBorder="1" applyAlignment="1">
      <alignment horizontal="right" vertical="center"/>
    </xf>
    <xf numFmtId="10" fontId="21" fillId="0" borderId="24" xfId="207" applyNumberFormat="1" applyFont="1" applyFill="1" applyBorder="1" applyAlignment="1">
      <alignment horizontal="right" vertical="center"/>
    </xf>
    <xf numFmtId="10" fontId="57" fillId="0" borderId="20" xfId="207" applyNumberFormat="1" applyFont="1" applyFill="1" applyBorder="1" applyAlignment="1">
      <alignment horizontal="right" vertical="center"/>
    </xf>
    <xf numFmtId="10" fontId="67" fillId="0" borderId="24" xfId="110" applyNumberFormat="1" applyFont="1" applyFill="1" applyBorder="1" applyAlignment="1">
      <alignment horizontal="center" vertical="center"/>
    </xf>
    <xf numFmtId="9" fontId="67" fillId="0" borderId="38" xfId="110" applyNumberFormat="1" applyFont="1" applyFill="1" applyBorder="1" applyAlignment="1">
      <alignment horizontal="center" vertical="center"/>
    </xf>
    <xf numFmtId="9" fontId="67" fillId="0" borderId="25" xfId="110" applyNumberFormat="1" applyFont="1" applyFill="1" applyBorder="1" applyAlignment="1">
      <alignment horizontal="center" vertical="center"/>
    </xf>
    <xf numFmtId="9" fontId="67" fillId="0" borderId="24" xfId="110" applyNumberFormat="1" applyFont="1" applyFill="1" applyBorder="1" applyAlignment="1">
      <alignment horizontal="center" vertical="center"/>
    </xf>
    <xf numFmtId="4" fontId="22" fillId="0" borderId="24" xfId="110" applyNumberFormat="1" applyFont="1" applyFill="1" applyBorder="1" applyAlignment="1">
      <alignment horizontal="center" vertical="center"/>
    </xf>
    <xf numFmtId="0" fontId="22" fillId="0" borderId="37" xfId="110" applyFont="1" applyFill="1" applyBorder="1" applyAlignment="1">
      <alignment horizontal="center" vertical="center"/>
    </xf>
    <xf numFmtId="4" fontId="67" fillId="0" borderId="24" xfId="110" applyNumberFormat="1" applyFont="1" applyFill="1" applyBorder="1" applyAlignment="1">
      <alignment horizontal="center" vertical="center"/>
    </xf>
    <xf numFmtId="4" fontId="63" fillId="0" borderId="0" xfId="0" applyNumberFormat="1" applyFont="1"/>
    <xf numFmtId="10" fontId="63" fillId="0" borderId="0" xfId="0" applyNumberFormat="1" applyFont="1"/>
    <xf numFmtId="0" fontId="0" fillId="0" borderId="0" xfId="0"/>
    <xf numFmtId="0" fontId="62" fillId="0" borderId="0" xfId="0" applyFont="1"/>
    <xf numFmtId="0" fontId="63" fillId="0" borderId="0" xfId="0" applyFont="1"/>
    <xf numFmtId="0" fontId="14" fillId="27" borderId="17" xfId="110" applyFont="1" applyFill="1" applyBorder="1" applyAlignment="1"/>
    <xf numFmtId="0" fontId="14" fillId="27" borderId="15" xfId="110" applyFont="1" applyFill="1" applyBorder="1"/>
    <xf numFmtId="0" fontId="14" fillId="27" borderId="15" xfId="110" applyFont="1" applyFill="1" applyBorder="1" applyAlignment="1"/>
    <xf numFmtId="0" fontId="67" fillId="0" borderId="24" xfId="11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40" fontId="54" fillId="0" borderId="27" xfId="177" applyNumberFormat="1" applyFont="1" applyBorder="1" applyAlignment="1">
      <alignment horizontal="center" vertical="center"/>
    </xf>
    <xf numFmtId="40" fontId="54" fillId="0" borderId="20" xfId="177" applyNumberFormat="1" applyFont="1" applyBorder="1" applyAlignment="1">
      <alignment horizontal="center" vertical="center"/>
    </xf>
    <xf numFmtId="0" fontId="2" fillId="0" borderId="18" xfId="110" applyFont="1" applyBorder="1"/>
    <xf numFmtId="0" fontId="19" fillId="26" borderId="24" xfId="0" applyFont="1" applyFill="1" applyBorder="1" applyAlignment="1">
      <alignment horizontal="center" vertical="center"/>
    </xf>
    <xf numFmtId="0" fontId="19" fillId="26" borderId="25" xfId="0" applyFont="1" applyFill="1" applyBorder="1" applyAlignment="1">
      <alignment horizontal="center" vertical="center"/>
    </xf>
    <xf numFmtId="0" fontId="4" fillId="25" borderId="24" xfId="0" applyFont="1" applyFill="1" applyBorder="1" applyAlignment="1">
      <alignment horizontal="center" vertical="center"/>
    </xf>
    <xf numFmtId="0" fontId="59" fillId="0" borderId="13" xfId="92" applyFont="1" applyFill="1" applyBorder="1" applyAlignment="1">
      <alignment horizontal="center" vertical="center"/>
    </xf>
    <xf numFmtId="168" fontId="58" fillId="0" borderId="23" xfId="92" applyNumberFormat="1" applyFont="1" applyFill="1" applyBorder="1" applyAlignment="1">
      <alignment horizontal="center" vertical="center"/>
    </xf>
    <xf numFmtId="0" fontId="58" fillId="0" borderId="13" xfId="92" applyFont="1" applyFill="1" applyBorder="1" applyAlignment="1">
      <alignment horizontal="center" vertical="center"/>
    </xf>
    <xf numFmtId="0" fontId="72" fillId="0" borderId="46" xfId="92" applyFont="1" applyFill="1" applyBorder="1" applyAlignment="1">
      <alignment horizontal="center" vertical="center"/>
    </xf>
    <xf numFmtId="0" fontId="72" fillId="0" borderId="47" xfId="92" applyFont="1" applyFill="1" applyBorder="1" applyAlignment="1">
      <alignment horizontal="left" vertical="center"/>
    </xf>
    <xf numFmtId="0" fontId="72" fillId="0" borderId="48" xfId="92" applyFont="1" applyFill="1" applyBorder="1" applyAlignment="1">
      <alignment horizontal="left" vertical="center"/>
    </xf>
    <xf numFmtId="0" fontId="72" fillId="0" borderId="49" xfId="92" applyFont="1" applyFill="1" applyBorder="1" applyAlignment="1">
      <alignment horizontal="left" vertical="center"/>
    </xf>
    <xf numFmtId="0" fontId="72" fillId="0" borderId="30" xfId="92" applyFont="1" applyFill="1" applyBorder="1" applyAlignment="1">
      <alignment horizontal="center" vertical="center"/>
    </xf>
    <xf numFmtId="0" fontId="72" fillId="0" borderId="31" xfId="92" applyFont="1" applyFill="1" applyBorder="1" applyAlignment="1">
      <alignment horizontal="left" vertical="center"/>
    </xf>
    <xf numFmtId="0" fontId="72" fillId="0" borderId="33" xfId="92" applyFont="1" applyFill="1" applyBorder="1" applyAlignment="1">
      <alignment horizontal="left" vertical="center"/>
    </xf>
    <xf numFmtId="0" fontId="72" fillId="0" borderId="34" xfId="92" applyFont="1" applyFill="1" applyBorder="1" applyAlignment="1">
      <alignment horizontal="left" vertical="center"/>
    </xf>
    <xf numFmtId="10" fontId="58" fillId="25" borderId="13" xfId="144" applyNumberFormat="1" applyFont="1" applyFill="1" applyBorder="1" applyAlignment="1">
      <alignment vertical="center"/>
    </xf>
    <xf numFmtId="4" fontId="2" fillId="0" borderId="24" xfId="0" applyNumberFormat="1" applyFont="1" applyFill="1" applyBorder="1" applyAlignment="1">
      <alignment horizontal="right" vertical="center"/>
    </xf>
    <xf numFmtId="10" fontId="72" fillId="0" borderId="51" xfId="92" applyNumberFormat="1" applyFont="1" applyFill="1" applyBorder="1" applyAlignment="1">
      <alignment horizontal="right" vertical="center"/>
    </xf>
    <xf numFmtId="0" fontId="2" fillId="0" borderId="18" xfId="104" applyFont="1" applyBorder="1" applyAlignment="1">
      <alignment horizontal="left" vertical="center"/>
    </xf>
    <xf numFmtId="0" fontId="65" fillId="0" borderId="15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65" fillId="0" borderId="16" xfId="0" applyFont="1" applyBorder="1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4" fontId="4" fillId="0" borderId="25" xfId="0" applyNumberFormat="1" applyFont="1" applyFill="1" applyBorder="1" applyAlignment="1">
      <alignment horizontal="right" vertical="center"/>
    </xf>
    <xf numFmtId="4" fontId="4" fillId="0" borderId="41" xfId="0" applyNumberFormat="1" applyFont="1" applyFill="1" applyBorder="1" applyAlignment="1">
      <alignment horizontal="right" vertical="center"/>
    </xf>
    <xf numFmtId="4" fontId="4" fillId="0" borderId="45" xfId="0" applyNumberFormat="1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4" fontId="2" fillId="0" borderId="23" xfId="0" applyNumberFormat="1" applyFont="1" applyBorder="1" applyAlignment="1">
      <alignment horizontal="center" vertical="center"/>
    </xf>
    <xf numFmtId="166" fontId="2" fillId="0" borderId="29" xfId="0" applyNumberFormat="1" applyFont="1" applyBorder="1" applyAlignment="1">
      <alignment horizontal="right" vertical="center"/>
    </xf>
    <xf numFmtId="4" fontId="71" fillId="25" borderId="24" xfId="0" applyNumberFormat="1" applyFont="1" applyFill="1" applyBorder="1" applyAlignment="1">
      <alignment horizontal="center" vertical="center"/>
    </xf>
    <xf numFmtId="0" fontId="70" fillId="0" borderId="15" xfId="0" applyFont="1" applyBorder="1" applyAlignment="1">
      <alignment vertical="center"/>
    </xf>
    <xf numFmtId="0" fontId="70" fillId="0" borderId="0" xfId="0" applyFont="1" applyBorder="1" applyAlignment="1">
      <alignment vertical="center"/>
    </xf>
    <xf numFmtId="4" fontId="70" fillId="0" borderId="0" xfId="0" applyNumberFormat="1" applyFont="1" applyBorder="1" applyAlignment="1">
      <alignment vertical="center"/>
    </xf>
    <xf numFmtId="0" fontId="70" fillId="0" borderId="16" xfId="0" applyFont="1" applyBorder="1" applyAlignment="1">
      <alignment vertical="center"/>
    </xf>
    <xf numFmtId="0" fontId="70" fillId="0" borderId="18" xfId="0" applyFont="1" applyBorder="1" applyAlignment="1">
      <alignment vertical="center"/>
    </xf>
    <xf numFmtId="0" fontId="70" fillId="0" borderId="12" xfId="0" applyFont="1" applyBorder="1" applyAlignment="1">
      <alignment vertical="center"/>
    </xf>
    <xf numFmtId="10" fontId="65" fillId="0" borderId="12" xfId="0" applyNumberFormat="1" applyFont="1" applyBorder="1" applyAlignment="1">
      <alignment horizontal="center" vertical="center"/>
    </xf>
    <xf numFmtId="10" fontId="70" fillId="0" borderId="12" xfId="144" quotePrefix="1" applyNumberFormat="1" applyFont="1" applyBorder="1" applyAlignment="1">
      <alignment horizontal="center" vertical="center"/>
    </xf>
    <xf numFmtId="10" fontId="70" fillId="0" borderId="12" xfId="0" applyNumberFormat="1" applyFont="1" applyBorder="1" applyAlignment="1">
      <alignment horizontal="center" vertical="center"/>
    </xf>
    <xf numFmtId="0" fontId="70" fillId="0" borderId="19" xfId="0" applyFont="1" applyBorder="1" applyAlignment="1">
      <alignment vertical="center"/>
    </xf>
    <xf numFmtId="166" fontId="58" fillId="0" borderId="13" xfId="222" applyNumberFormat="1" applyFont="1" applyBorder="1" applyAlignment="1">
      <alignment horizontal="center" vertical="center" wrapText="1"/>
    </xf>
    <xf numFmtId="0" fontId="58" fillId="0" borderId="13" xfId="95" applyFont="1" applyBorder="1" applyAlignment="1">
      <alignment vertical="center" wrapText="1"/>
    </xf>
    <xf numFmtId="0" fontId="63" fillId="0" borderId="0" xfId="0" applyFont="1" applyAlignment="1">
      <alignment horizontal="center" vertical="center" wrapText="1"/>
    </xf>
    <xf numFmtId="2" fontId="16" fillId="0" borderId="37" xfId="95" applyNumberFormat="1" applyFont="1" applyBorder="1" applyAlignment="1">
      <alignment horizontal="center" vertical="center"/>
    </xf>
    <xf numFmtId="1" fontId="16" fillId="0" borderId="24" xfId="120" applyNumberFormat="1" applyFont="1" applyFill="1" applyBorder="1" applyAlignment="1">
      <alignment horizontal="center" vertical="center" wrapText="1"/>
    </xf>
    <xf numFmtId="0" fontId="69" fillId="0" borderId="24" xfId="120" applyFont="1" applyBorder="1" applyAlignment="1">
      <alignment vertical="center"/>
    </xf>
    <xf numFmtId="0" fontId="16" fillId="0" borderId="24" xfId="95" applyFont="1" applyBorder="1" applyAlignment="1">
      <alignment horizontal="center" vertical="center"/>
    </xf>
    <xf numFmtId="43" fontId="16" fillId="0" borderId="24" xfId="219" applyFont="1" applyBorder="1" applyAlignment="1">
      <alignment horizontal="right" vertical="center"/>
    </xf>
    <xf numFmtId="166" fontId="16" fillId="0" borderId="24" xfId="222" applyNumberFormat="1" applyFont="1" applyBorder="1" applyAlignment="1">
      <alignment vertical="center"/>
    </xf>
    <xf numFmtId="166" fontId="16" fillId="0" borderId="24" xfId="222" applyNumberFormat="1" applyFont="1" applyBorder="1" applyAlignment="1">
      <alignment horizontal="right" vertical="center"/>
    </xf>
    <xf numFmtId="10" fontId="16" fillId="0" borderId="24" xfId="153" applyNumberFormat="1" applyFont="1" applyFill="1" applyBorder="1" applyAlignment="1">
      <alignment horizontal="center" vertical="center" wrapText="1"/>
    </xf>
    <xf numFmtId="4" fontId="16" fillId="0" borderId="25" xfId="95" applyNumberFormat="1" applyFont="1" applyBorder="1" applyAlignment="1">
      <alignment vertical="center"/>
    </xf>
    <xf numFmtId="2" fontId="58" fillId="29" borderId="26" xfId="95" applyNumberFormat="1" applyFont="1" applyFill="1" applyBorder="1" applyAlignment="1">
      <alignment horizontal="center" vertical="center"/>
    </xf>
    <xf numFmtId="0" fontId="58" fillId="29" borderId="27" xfId="95" applyFont="1" applyFill="1" applyBorder="1" applyAlignment="1">
      <alignment vertical="center"/>
    </xf>
    <xf numFmtId="0" fontId="16" fillId="29" borderId="27" xfId="95" applyFont="1" applyFill="1" applyBorder="1" applyAlignment="1">
      <alignment horizontal="center" vertical="center"/>
    </xf>
    <xf numFmtId="43" fontId="16" fillId="29" borderId="27" xfId="219" applyFont="1" applyFill="1" applyBorder="1" applyAlignment="1">
      <alignment vertical="center"/>
    </xf>
    <xf numFmtId="0" fontId="16" fillId="29" borderId="28" xfId="95" applyFont="1" applyFill="1" applyBorder="1" applyAlignment="1">
      <alignment vertical="center"/>
    </xf>
    <xf numFmtId="2" fontId="16" fillId="0" borderId="37" xfId="95" applyNumberFormat="1" applyFont="1" applyFill="1" applyBorder="1" applyAlignment="1">
      <alignment horizontal="center" vertical="center"/>
    </xf>
    <xf numFmtId="1" fontId="16" fillId="0" borderId="24" xfId="0" applyNumberFormat="1" applyFont="1" applyFill="1" applyBorder="1" applyAlignment="1">
      <alignment horizontal="center" vertical="center" wrapText="1"/>
    </xf>
    <xf numFmtId="0" fontId="16" fillId="0" borderId="24" xfId="0" applyNumberFormat="1" applyFont="1" applyFill="1" applyBorder="1" applyAlignment="1">
      <alignment horizontal="left" vertical="center" wrapText="1"/>
    </xf>
    <xf numFmtId="0" fontId="16" fillId="0" borderId="24" xfId="0" applyNumberFormat="1" applyFont="1" applyFill="1" applyBorder="1" applyAlignment="1">
      <alignment horizontal="center" vertical="center" wrapText="1"/>
    </xf>
    <xf numFmtId="0" fontId="16" fillId="0" borderId="37" xfId="95" applyFont="1" applyBorder="1" applyAlignment="1">
      <alignment horizontal="center" vertical="center"/>
    </xf>
    <xf numFmtId="0" fontId="16" fillId="0" borderId="24" xfId="0" applyNumberFormat="1" applyFont="1" applyFill="1" applyBorder="1" applyAlignment="1">
      <alignment vertical="center" wrapText="1"/>
    </xf>
    <xf numFmtId="0" fontId="16" fillId="0" borderId="24" xfId="119" applyNumberFormat="1" applyFont="1" applyFill="1" applyBorder="1" applyAlignment="1">
      <alignment horizontal="center" vertical="center" wrapText="1"/>
    </xf>
    <xf numFmtId="1" fontId="16" fillId="0" borderId="24" xfId="0" applyNumberFormat="1" applyFont="1" applyFill="1" applyBorder="1" applyAlignment="1">
      <alignment horizontal="center" vertical="center"/>
    </xf>
    <xf numFmtId="0" fontId="16" fillId="0" borderId="24" xfId="0" applyFont="1" applyBorder="1" applyAlignment="1">
      <alignment vertical="center" wrapText="1"/>
    </xf>
    <xf numFmtId="0" fontId="16" fillId="0" borderId="37" xfId="95" applyFont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4" xfId="95" applyFont="1" applyFill="1" applyBorder="1" applyAlignment="1">
      <alignment vertical="center" wrapText="1"/>
    </xf>
    <xf numFmtId="0" fontId="16" fillId="0" borderId="24" xfId="95" applyFont="1" applyBorder="1" applyAlignment="1">
      <alignment horizontal="center" vertical="center" wrapText="1"/>
    </xf>
    <xf numFmtId="166" fontId="16" fillId="0" borderId="24" xfId="222" applyNumberFormat="1" applyFont="1" applyFill="1" applyBorder="1" applyAlignment="1">
      <alignment vertical="center" wrapText="1"/>
    </xf>
    <xf numFmtId="0" fontId="63" fillId="0" borderId="0" xfId="0" applyFont="1" applyAlignment="1">
      <alignment wrapText="1"/>
    </xf>
    <xf numFmtId="0" fontId="16" fillId="0" borderId="37" xfId="95" applyFont="1" applyFill="1" applyBorder="1" applyAlignment="1">
      <alignment horizontal="center" vertical="center" wrapText="1"/>
    </xf>
    <xf numFmtId="0" fontId="16" fillId="0" borderId="24" xfId="95" applyFont="1" applyBorder="1" applyAlignment="1">
      <alignment horizontal="left" vertical="center" wrapText="1"/>
    </xf>
    <xf numFmtId="43" fontId="16" fillId="0" borderId="24" xfId="219" applyFont="1" applyBorder="1" applyAlignment="1">
      <alignment horizontal="center" vertical="center" wrapText="1"/>
    </xf>
    <xf numFmtId="43" fontId="16" fillId="0" borderId="24" xfId="219" applyNumberFormat="1" applyFont="1" applyBorder="1" applyAlignment="1">
      <alignment vertical="center" wrapText="1"/>
    </xf>
    <xf numFmtId="166" fontId="16" fillId="0" borderId="24" xfId="232" applyNumberFormat="1" applyFont="1" applyBorder="1" applyAlignment="1">
      <alignment horizontal="right" vertical="center" wrapText="1"/>
    </xf>
    <xf numFmtId="0" fontId="16" fillId="0" borderId="24" xfId="95" applyFont="1" applyBorder="1" applyAlignment="1">
      <alignment vertical="center"/>
    </xf>
    <xf numFmtId="0" fontId="16" fillId="27" borderId="24" xfId="95" applyFont="1" applyFill="1" applyBorder="1" applyAlignment="1">
      <alignment vertical="center"/>
    </xf>
    <xf numFmtId="10" fontId="58" fillId="29" borderId="13" xfId="95" applyNumberFormat="1" applyFont="1" applyFill="1" applyBorder="1" applyAlignment="1">
      <alignment horizontal="center" vertical="center"/>
    </xf>
    <xf numFmtId="43" fontId="63" fillId="0" borderId="0" xfId="219" applyFont="1"/>
    <xf numFmtId="43" fontId="63" fillId="0" borderId="0" xfId="0" applyNumberFormat="1" applyFont="1"/>
    <xf numFmtId="0" fontId="79" fillId="0" borderId="0" xfId="95" applyFont="1" applyBorder="1"/>
    <xf numFmtId="43" fontId="79" fillId="0" borderId="0" xfId="219" applyFont="1" applyBorder="1"/>
    <xf numFmtId="0" fontId="79" fillId="0" borderId="0" xfId="95" applyFont="1" applyBorder="1" applyAlignment="1"/>
    <xf numFmtId="0" fontId="79" fillId="0" borderId="0" xfId="95" applyFont="1" applyBorder="1" applyAlignment="1">
      <alignment horizontal="right"/>
    </xf>
    <xf numFmtId="43" fontId="79" fillId="0" borderId="0" xfId="95" applyNumberFormat="1" applyFont="1" applyBorder="1" applyAlignment="1"/>
    <xf numFmtId="0" fontId="79" fillId="0" borderId="0" xfId="95" applyFont="1"/>
    <xf numFmtId="43" fontId="79" fillId="0" borderId="0" xfId="219" applyFont="1"/>
    <xf numFmtId="0" fontId="79" fillId="0" borderId="0" xfId="95" applyFont="1" applyAlignment="1"/>
    <xf numFmtId="0" fontId="79" fillId="0" borderId="0" xfId="95" applyFont="1" applyAlignment="1">
      <alignment horizontal="right"/>
    </xf>
    <xf numFmtId="0" fontId="63" fillId="0" borderId="0" xfId="0" applyFont="1" applyAlignment="1">
      <alignment horizontal="right"/>
    </xf>
    <xf numFmtId="0" fontId="20" fillId="0" borderId="0" xfId="95" applyFont="1" applyBorder="1" applyAlignment="1"/>
    <xf numFmtId="4" fontId="14" fillId="0" borderId="24" xfId="110" applyNumberFormat="1" applyFont="1" applyFill="1" applyBorder="1" applyAlignment="1">
      <alignment horizontal="center" vertical="center"/>
    </xf>
    <xf numFmtId="186" fontId="16" fillId="0" borderId="24" xfId="219" applyNumberFormat="1" applyFont="1" applyBorder="1" applyAlignment="1">
      <alignment horizontal="center" vertical="center"/>
    </xf>
    <xf numFmtId="186" fontId="16" fillId="0" borderId="24" xfId="219" applyNumberFormat="1" applyFont="1" applyBorder="1" applyAlignment="1">
      <alignment horizontal="right" vertical="center"/>
    </xf>
    <xf numFmtId="186" fontId="16" fillId="0" borderId="24" xfId="219" applyNumberFormat="1" applyFont="1" applyFill="1" applyBorder="1" applyAlignment="1">
      <alignment horizontal="right" vertical="center" wrapText="1"/>
    </xf>
    <xf numFmtId="186" fontId="16" fillId="0" borderId="24" xfId="219" applyNumberFormat="1" applyFont="1" applyBorder="1" applyAlignment="1">
      <alignment vertical="center"/>
    </xf>
    <xf numFmtId="174" fontId="72" fillId="0" borderId="50" xfId="92" applyNumberFormat="1" applyFont="1" applyFill="1" applyBorder="1" applyAlignment="1">
      <alignment vertical="center"/>
    </xf>
    <xf numFmtId="174" fontId="72" fillId="0" borderId="32" xfId="92" applyNumberFormat="1" applyFont="1" applyFill="1" applyBorder="1" applyAlignment="1">
      <alignment vertical="center"/>
    </xf>
    <xf numFmtId="174" fontId="58" fillId="25" borderId="13" xfId="92" applyNumberFormat="1" applyFont="1" applyFill="1" applyBorder="1" applyAlignment="1">
      <alignment vertical="center"/>
    </xf>
    <xf numFmtId="174" fontId="21" fillId="0" borderId="24" xfId="110" applyNumberFormat="1" applyFont="1" applyFill="1" applyBorder="1" applyAlignment="1">
      <alignment horizontal="right" vertical="center"/>
    </xf>
    <xf numFmtId="174" fontId="21" fillId="0" borderId="24" xfId="207" applyNumberFormat="1" applyFont="1" applyFill="1" applyBorder="1" applyAlignment="1">
      <alignment horizontal="right" vertical="center"/>
    </xf>
    <xf numFmtId="189" fontId="21" fillId="0" borderId="27" xfId="110" applyNumberFormat="1" applyFont="1" applyFill="1" applyBorder="1" applyAlignment="1">
      <alignment horizontal="center" vertical="center"/>
    </xf>
    <xf numFmtId="0" fontId="14" fillId="27" borderId="15" xfId="110" applyFont="1" applyFill="1" applyBorder="1" applyAlignment="1">
      <alignment vertical="center"/>
    </xf>
    <xf numFmtId="0" fontId="14" fillId="27" borderId="17" xfId="95" applyFont="1" applyFill="1" applyBorder="1" applyAlignment="1">
      <alignment vertical="center"/>
    </xf>
    <xf numFmtId="0" fontId="14" fillId="27" borderId="14" xfId="95" applyFont="1" applyFill="1" applyBorder="1" applyAlignment="1">
      <alignment vertical="center"/>
    </xf>
    <xf numFmtId="0" fontId="14" fillId="27" borderId="15" xfId="95" applyFont="1" applyFill="1" applyBorder="1" applyAlignment="1">
      <alignment vertical="center"/>
    </xf>
    <xf numFmtId="0" fontId="14" fillId="27" borderId="0" xfId="95" applyFont="1" applyFill="1" applyBorder="1" applyAlignment="1">
      <alignment vertical="center"/>
    </xf>
    <xf numFmtId="0" fontId="14" fillId="27" borderId="18" xfId="95" applyFont="1" applyFill="1" applyBorder="1" applyAlignment="1">
      <alignment vertical="center"/>
    </xf>
    <xf numFmtId="0" fontId="14" fillId="27" borderId="12" xfId="95" applyFont="1" applyFill="1" applyBorder="1" applyAlignment="1">
      <alignment vertical="center"/>
    </xf>
    <xf numFmtId="0" fontId="6" fillId="27" borderId="17" xfId="104" applyFont="1" applyFill="1" applyBorder="1" applyAlignment="1">
      <alignment horizontal="left" vertical="center"/>
    </xf>
    <xf numFmtId="0" fontId="6" fillId="27" borderId="15" xfId="104" applyFont="1" applyFill="1" applyBorder="1" applyAlignment="1">
      <alignment horizontal="left" vertical="center"/>
    </xf>
    <xf numFmtId="0" fontId="6" fillId="27" borderId="18" xfId="104" applyFont="1" applyFill="1" applyBorder="1" applyAlignment="1">
      <alignment horizontal="left" vertical="center"/>
    </xf>
    <xf numFmtId="0" fontId="24" fillId="27" borderId="17" xfId="110" applyFont="1" applyFill="1" applyBorder="1" applyAlignment="1">
      <alignment vertical="center"/>
    </xf>
    <xf numFmtId="0" fontId="24" fillId="27" borderId="14" xfId="110" applyFont="1" applyFill="1" applyBorder="1" applyAlignment="1">
      <alignment vertical="center"/>
    </xf>
    <xf numFmtId="0" fontId="24" fillId="27" borderId="63" xfId="110" applyFont="1" applyFill="1" applyBorder="1" applyAlignment="1">
      <alignment vertical="center"/>
    </xf>
    <xf numFmtId="0" fontId="17" fillId="27" borderId="15" xfId="110" applyFont="1" applyFill="1" applyBorder="1" applyAlignment="1">
      <alignment vertical="center"/>
    </xf>
    <xf numFmtId="0" fontId="17" fillId="27" borderId="0" xfId="110" applyFont="1" applyFill="1" applyBorder="1" applyAlignment="1">
      <alignment vertical="center"/>
    </xf>
    <xf numFmtId="0" fontId="17" fillId="27" borderId="16" xfId="110" applyFont="1" applyFill="1" applyBorder="1" applyAlignment="1">
      <alignment vertical="center"/>
    </xf>
    <xf numFmtId="0" fontId="14" fillId="27" borderId="0" xfId="110" applyFont="1" applyFill="1" applyBorder="1" applyAlignment="1">
      <alignment vertical="center"/>
    </xf>
    <xf numFmtId="0" fontId="14" fillId="27" borderId="16" xfId="110" applyFont="1" applyFill="1" applyBorder="1" applyAlignment="1">
      <alignment vertical="center"/>
    </xf>
    <xf numFmtId="0" fontId="14" fillId="27" borderId="12" xfId="110" applyFont="1" applyFill="1" applyBorder="1" applyAlignment="1">
      <alignment vertical="center"/>
    </xf>
    <xf numFmtId="0" fontId="14" fillId="27" borderId="18" xfId="110" applyFont="1" applyFill="1" applyBorder="1" applyAlignment="1"/>
    <xf numFmtId="188" fontId="19" fillId="27" borderId="12" xfId="110" applyNumberFormat="1" applyFont="1" applyFill="1" applyBorder="1" applyAlignment="1">
      <alignment horizontal="left"/>
    </xf>
    <xf numFmtId="0" fontId="14" fillId="27" borderId="12" xfId="110" applyFont="1" applyFill="1" applyBorder="1" applyAlignment="1">
      <alignment horizontal="left"/>
    </xf>
    <xf numFmtId="0" fontId="25" fillId="27" borderId="12" xfId="110" applyFont="1" applyFill="1" applyBorder="1" applyAlignment="1">
      <alignment horizontal="left" vertical="center"/>
    </xf>
    <xf numFmtId="0" fontId="66" fillId="27" borderId="12" xfId="110" applyFont="1" applyFill="1" applyBorder="1" applyAlignment="1">
      <alignment horizontal="left" vertical="center"/>
    </xf>
    <xf numFmtId="0" fontId="25" fillId="27" borderId="19" xfId="110" applyFont="1" applyFill="1" applyBorder="1" applyAlignment="1">
      <alignment horizontal="left" vertical="center"/>
    </xf>
    <xf numFmtId="0" fontId="2" fillId="27" borderId="15" xfId="110" applyFont="1" applyFill="1" applyBorder="1"/>
    <xf numFmtId="0" fontId="2" fillId="27" borderId="0" xfId="110" applyFont="1" applyFill="1" applyBorder="1"/>
    <xf numFmtId="0" fontId="2" fillId="27" borderId="16" xfId="110" applyFont="1" applyFill="1" applyBorder="1"/>
    <xf numFmtId="4" fontId="58" fillId="29" borderId="13" xfId="95" applyNumberFormat="1" applyFont="1" applyFill="1" applyBorder="1" applyAlignment="1">
      <alignment vertical="center"/>
    </xf>
    <xf numFmtId="2" fontId="16" fillId="27" borderId="24" xfId="95" applyNumberFormat="1" applyFont="1" applyFill="1" applyBorder="1" applyAlignment="1">
      <alignment vertical="center"/>
    </xf>
    <xf numFmtId="0" fontId="7" fillId="0" borderId="40" xfId="104" applyFont="1" applyBorder="1" applyAlignment="1">
      <alignment horizontal="left"/>
    </xf>
    <xf numFmtId="10" fontId="7" fillId="0" borderId="24" xfId="104" applyNumberFormat="1" applyFont="1" applyBorder="1" applyAlignment="1">
      <alignment horizontal="center"/>
    </xf>
    <xf numFmtId="43" fontId="16" fillId="0" borderId="24" xfId="219" applyNumberFormat="1" applyFont="1" applyBorder="1" applyAlignment="1">
      <alignment vertical="center"/>
    </xf>
    <xf numFmtId="0" fontId="19" fillId="0" borderId="0" xfId="95" applyFont="1" applyBorder="1"/>
    <xf numFmtId="166" fontId="2" fillId="0" borderId="24" xfId="0" applyNumberFormat="1" applyFont="1" applyFill="1" applyBorder="1" applyAlignment="1">
      <alignment vertical="center" wrapText="1"/>
    </xf>
    <xf numFmtId="2" fontId="58" fillId="29" borderId="27" xfId="95" applyNumberFormat="1" applyFont="1" applyFill="1" applyBorder="1" applyAlignment="1">
      <alignment horizontal="center" vertical="center"/>
    </xf>
    <xf numFmtId="0" fontId="58" fillId="29" borderId="27" xfId="95" applyFont="1" applyFill="1" applyBorder="1" applyAlignment="1">
      <alignment horizontal="center" vertical="center"/>
    </xf>
    <xf numFmtId="166" fontId="16" fillId="29" borderId="27" xfId="222" applyNumberFormat="1" applyFont="1" applyFill="1" applyBorder="1" applyAlignment="1">
      <alignment vertical="center"/>
    </xf>
    <xf numFmtId="166" fontId="16" fillId="29" borderId="27" xfId="222" applyNumberFormat="1" applyFont="1" applyFill="1" applyBorder="1" applyAlignment="1">
      <alignment horizontal="right" vertical="center"/>
    </xf>
    <xf numFmtId="2" fontId="16" fillId="0" borderId="24" xfId="95" applyNumberFormat="1" applyFont="1" applyBorder="1" applyAlignment="1">
      <alignment horizontal="center" vertical="center"/>
    </xf>
    <xf numFmtId="10" fontId="58" fillId="33" borderId="24" xfId="95" applyNumberFormat="1" applyFont="1" applyFill="1" applyBorder="1" applyAlignment="1">
      <alignment horizontal="center" vertical="center"/>
    </xf>
    <xf numFmtId="4" fontId="58" fillId="33" borderId="25" xfId="95" applyNumberFormat="1" applyFont="1" applyFill="1" applyBorder="1" applyAlignment="1">
      <alignment vertical="center"/>
    </xf>
    <xf numFmtId="2" fontId="58" fillId="29" borderId="37" xfId="95" applyNumberFormat="1" applyFont="1" applyFill="1" applyBorder="1" applyAlignment="1">
      <alignment horizontal="center" vertical="center"/>
    </xf>
    <xf numFmtId="2" fontId="58" fillId="29" borderId="24" xfId="95" applyNumberFormat="1" applyFont="1" applyFill="1" applyBorder="1" applyAlignment="1">
      <alignment horizontal="center" vertical="center"/>
    </xf>
    <xf numFmtId="0" fontId="58" fillId="29" borderId="24" xfId="95" applyFont="1" applyFill="1" applyBorder="1" applyAlignment="1">
      <alignment horizontal="center" vertical="center"/>
    </xf>
    <xf numFmtId="0" fontId="58" fillId="29" borderId="24" xfId="95" applyFont="1" applyFill="1" applyBorder="1" applyAlignment="1">
      <alignment vertical="center"/>
    </xf>
    <xf numFmtId="0" fontId="16" fillId="29" borderId="24" xfId="95" applyFont="1" applyFill="1" applyBorder="1" applyAlignment="1">
      <alignment horizontal="center" vertical="center"/>
    </xf>
    <xf numFmtId="43" fontId="16" fillId="29" borderId="24" xfId="219" applyFont="1" applyFill="1" applyBorder="1" applyAlignment="1">
      <alignment vertical="center"/>
    </xf>
    <xf numFmtId="166" fontId="16" fillId="29" borderId="24" xfId="222" applyNumberFormat="1" applyFont="1" applyFill="1" applyBorder="1" applyAlignment="1">
      <alignment vertical="center"/>
    </xf>
    <xf numFmtId="166" fontId="16" fillId="29" borderId="24" xfId="222" applyNumberFormat="1" applyFont="1" applyFill="1" applyBorder="1" applyAlignment="1">
      <alignment horizontal="right" vertical="center"/>
    </xf>
    <xf numFmtId="0" fontId="16" fillId="29" borderId="25" xfId="95" applyFont="1" applyFill="1" applyBorder="1" applyAlignment="1">
      <alignment vertical="center"/>
    </xf>
    <xf numFmtId="43" fontId="16" fillId="0" borderId="24" xfId="219" applyFont="1" applyBorder="1" applyAlignment="1">
      <alignment horizontal="center" vertical="center"/>
    </xf>
    <xf numFmtId="4" fontId="16" fillId="0" borderId="24" xfId="95" applyNumberFormat="1" applyFont="1" applyFill="1" applyBorder="1" applyAlignment="1">
      <alignment vertical="center"/>
    </xf>
    <xf numFmtId="2" fontId="58" fillId="0" borderId="37" xfId="95" applyNumberFormat="1" applyFont="1" applyBorder="1" applyAlignment="1">
      <alignment vertical="center"/>
    </xf>
    <xf numFmtId="2" fontId="58" fillId="0" borderId="24" xfId="95" applyNumberFormat="1" applyFont="1" applyBorder="1" applyAlignment="1">
      <alignment vertical="center"/>
    </xf>
    <xf numFmtId="0" fontId="58" fillId="0" borderId="24" xfId="95" applyFont="1" applyBorder="1" applyAlignment="1">
      <alignment vertical="center"/>
    </xf>
    <xf numFmtId="43" fontId="58" fillId="0" borderId="24" xfId="219" applyFont="1" applyBorder="1" applyAlignment="1">
      <alignment vertical="center"/>
    </xf>
    <xf numFmtId="43" fontId="69" fillId="0" borderId="24" xfId="219" applyFont="1" applyBorder="1" applyAlignment="1">
      <alignment vertical="center"/>
    </xf>
    <xf numFmtId="2" fontId="16" fillId="0" borderId="24" xfId="95" applyNumberFormat="1" applyFont="1" applyFill="1" applyBorder="1" applyAlignment="1">
      <alignment horizontal="center" vertical="center"/>
    </xf>
    <xf numFmtId="0" fontId="58" fillId="0" borderId="37" xfId="95" applyFont="1" applyBorder="1" applyAlignment="1">
      <alignment vertical="center"/>
    </xf>
    <xf numFmtId="173" fontId="58" fillId="29" borderId="37" xfId="95" applyNumberFormat="1" applyFont="1" applyFill="1" applyBorder="1" applyAlignment="1">
      <alignment horizontal="center" vertical="center"/>
    </xf>
    <xf numFmtId="173" fontId="58" fillId="29" borderId="24" xfId="95" applyNumberFormat="1" applyFont="1" applyFill="1" applyBorder="1" applyAlignment="1">
      <alignment horizontal="center" vertical="center"/>
    </xf>
    <xf numFmtId="4" fontId="58" fillId="33" borderId="25" xfId="222" applyNumberFormat="1" applyFont="1" applyFill="1" applyBorder="1" applyAlignment="1">
      <alignment vertical="center"/>
    </xf>
    <xf numFmtId="49" fontId="58" fillId="29" borderId="37" xfId="95" applyNumberFormat="1" applyFont="1" applyFill="1" applyBorder="1" applyAlignment="1">
      <alignment horizontal="center" vertical="center"/>
    </xf>
    <xf numFmtId="49" fontId="58" fillId="29" borderId="24" xfId="95" applyNumberFormat="1" applyFont="1" applyFill="1" applyBorder="1" applyAlignment="1">
      <alignment horizontal="center" vertical="center"/>
    </xf>
    <xf numFmtId="49" fontId="58" fillId="0" borderId="37" xfId="95" applyNumberFormat="1" applyFont="1" applyFill="1" applyBorder="1" applyAlignment="1">
      <alignment horizontal="center" vertical="center"/>
    </xf>
    <xf numFmtId="0" fontId="58" fillId="0" borderId="66" xfId="95" applyFont="1" applyBorder="1" applyAlignment="1">
      <alignment vertical="center"/>
    </xf>
    <xf numFmtId="0" fontId="58" fillId="0" borderId="20" xfId="95" applyFont="1" applyBorder="1" applyAlignment="1">
      <alignment vertical="center"/>
    </xf>
    <xf numFmtId="43" fontId="58" fillId="0" borderId="20" xfId="219" applyFont="1" applyBorder="1" applyAlignment="1">
      <alignment vertical="center"/>
    </xf>
    <xf numFmtId="10" fontId="58" fillId="33" borderId="20" xfId="95" applyNumberFormat="1" applyFont="1" applyFill="1" applyBorder="1" applyAlignment="1">
      <alignment horizontal="center" vertical="center"/>
    </xf>
    <xf numFmtId="4" fontId="58" fillId="33" borderId="21" xfId="95" applyNumberFormat="1" applyFont="1" applyFill="1" applyBorder="1" applyAlignment="1">
      <alignment vertical="center"/>
    </xf>
    <xf numFmtId="0" fontId="16" fillId="0" borderId="24" xfId="95" applyFont="1" applyFill="1" applyBorder="1" applyAlignment="1">
      <alignment vertical="center"/>
    </xf>
    <xf numFmtId="2" fontId="16" fillId="0" borderId="40" xfId="95" applyNumberFormat="1" applyFont="1" applyFill="1" applyBorder="1" applyAlignment="1">
      <alignment horizontal="center" vertical="center"/>
    </xf>
    <xf numFmtId="186" fontId="16" fillId="0" borderId="24" xfId="219" applyNumberFormat="1" applyFont="1" applyFill="1" applyBorder="1" applyAlignment="1">
      <alignment vertical="center"/>
    </xf>
    <xf numFmtId="0" fontId="19" fillId="0" borderId="0" xfId="110" applyFont="1" applyBorder="1" applyAlignment="1">
      <alignment horizontal="left" vertical="center"/>
    </xf>
    <xf numFmtId="0" fontId="19" fillId="0" borderId="16" xfId="110" applyFont="1" applyBorder="1" applyAlignment="1">
      <alignment horizontal="left" vertical="center"/>
    </xf>
    <xf numFmtId="49" fontId="19" fillId="0" borderId="12" xfId="110" applyNumberFormat="1" applyFont="1" applyBorder="1" applyAlignment="1">
      <alignment horizontal="left" vertical="center"/>
    </xf>
    <xf numFmtId="49" fontId="19" fillId="0" borderId="19" xfId="110" applyNumberFormat="1" applyFont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26" borderId="37" xfId="0" applyFont="1" applyFill="1" applyBorder="1" applyAlignment="1">
      <alignment horizontal="center" vertical="center"/>
    </xf>
    <xf numFmtId="0" fontId="19" fillId="26" borderId="24" xfId="0" applyFont="1" applyFill="1" applyBorder="1" applyAlignment="1">
      <alignment horizontal="center" vertical="center"/>
    </xf>
    <xf numFmtId="0" fontId="19" fillId="26" borderId="25" xfId="0" applyFont="1" applyFill="1" applyBorder="1" applyAlignment="1">
      <alignment horizontal="center" vertical="center"/>
    </xf>
    <xf numFmtId="0" fontId="58" fillId="0" borderId="17" xfId="110" applyFont="1" applyBorder="1" applyAlignment="1">
      <alignment horizontal="center" vertical="center"/>
    </xf>
    <xf numFmtId="0" fontId="58" fillId="0" borderId="14" xfId="110" applyFont="1" applyBorder="1" applyAlignment="1">
      <alignment horizontal="center" vertical="center"/>
    </xf>
    <xf numFmtId="0" fontId="58" fillId="0" borderId="63" xfId="110" applyFont="1" applyBorder="1" applyAlignment="1">
      <alignment horizontal="center" vertical="center"/>
    </xf>
    <xf numFmtId="0" fontId="58" fillId="0" borderId="15" xfId="110" applyFont="1" applyBorder="1" applyAlignment="1">
      <alignment horizontal="center" vertical="center"/>
    </xf>
    <xf numFmtId="0" fontId="58" fillId="0" borderId="0" xfId="110" applyFont="1" applyBorder="1" applyAlignment="1">
      <alignment horizontal="center" vertical="center"/>
    </xf>
    <xf numFmtId="0" fontId="58" fillId="0" borderId="16" xfId="110" applyFont="1" applyBorder="1" applyAlignment="1">
      <alignment horizontal="center" vertical="center"/>
    </xf>
    <xf numFmtId="0" fontId="16" fillId="0" borderId="15" xfId="110" applyFont="1" applyBorder="1" applyAlignment="1">
      <alignment horizontal="center" vertical="center"/>
    </xf>
    <xf numFmtId="0" fontId="16" fillId="0" borderId="0" xfId="110" applyFont="1" applyBorder="1" applyAlignment="1">
      <alignment horizontal="center" vertical="center"/>
    </xf>
    <xf numFmtId="0" fontId="16" fillId="0" borderId="16" xfId="110" applyFont="1" applyBorder="1" applyAlignment="1">
      <alignment horizontal="center" vertical="center"/>
    </xf>
    <xf numFmtId="0" fontId="16" fillId="0" borderId="18" xfId="110" applyFont="1" applyBorder="1" applyAlignment="1">
      <alignment horizontal="center" vertical="center"/>
    </xf>
    <xf numFmtId="0" fontId="16" fillId="0" borderId="12" xfId="110" applyFont="1" applyBorder="1" applyAlignment="1">
      <alignment horizontal="center" vertical="center"/>
    </xf>
    <xf numFmtId="0" fontId="16" fillId="0" borderId="19" xfId="110" applyFont="1" applyBorder="1" applyAlignment="1">
      <alignment horizontal="center" vertical="center"/>
    </xf>
    <xf numFmtId="49" fontId="58" fillId="25" borderId="22" xfId="92" applyNumberFormat="1" applyFont="1" applyFill="1" applyBorder="1" applyAlignment="1">
      <alignment horizontal="center" vertical="center"/>
    </xf>
    <xf numFmtId="49" fontId="58" fillId="25" borderId="23" xfId="92" applyNumberFormat="1" applyFont="1" applyFill="1" applyBorder="1" applyAlignment="1">
      <alignment horizontal="center" vertical="center"/>
    </xf>
    <xf numFmtId="49" fontId="58" fillId="25" borderId="29" xfId="92" applyNumberFormat="1" applyFont="1" applyFill="1" applyBorder="1" applyAlignment="1">
      <alignment horizontal="center" vertical="center"/>
    </xf>
    <xf numFmtId="0" fontId="59" fillId="25" borderId="22" xfId="92" applyFont="1" applyFill="1" applyBorder="1" applyAlignment="1">
      <alignment horizontal="center"/>
    </xf>
    <xf numFmtId="0" fontId="59" fillId="25" borderId="23" xfId="92" applyFont="1" applyFill="1" applyBorder="1" applyAlignment="1">
      <alignment horizontal="center"/>
    </xf>
    <xf numFmtId="0" fontId="59" fillId="25" borderId="29" xfId="92" applyFont="1" applyFill="1" applyBorder="1" applyAlignment="1">
      <alignment horizontal="center"/>
    </xf>
    <xf numFmtId="0" fontId="58" fillId="27" borderId="0" xfId="110" applyFont="1" applyFill="1" applyBorder="1" applyAlignment="1">
      <alignment horizontal="left" vertical="center"/>
    </xf>
    <xf numFmtId="0" fontId="58" fillId="27" borderId="16" xfId="110" applyFont="1" applyFill="1" applyBorder="1" applyAlignment="1">
      <alignment horizontal="left" vertical="center"/>
    </xf>
    <xf numFmtId="49" fontId="58" fillId="27" borderId="0" xfId="110" applyNumberFormat="1" applyFont="1" applyFill="1" applyBorder="1" applyAlignment="1">
      <alignment horizontal="left" vertical="center"/>
    </xf>
    <xf numFmtId="0" fontId="58" fillId="27" borderId="0" xfId="110" applyNumberFormat="1" applyFont="1" applyFill="1" applyBorder="1" applyAlignment="1">
      <alignment horizontal="left" vertical="center"/>
    </xf>
    <xf numFmtId="0" fontId="58" fillId="27" borderId="16" xfId="110" applyNumberFormat="1" applyFont="1" applyFill="1" applyBorder="1" applyAlignment="1">
      <alignment horizontal="left" vertical="center"/>
    </xf>
    <xf numFmtId="0" fontId="58" fillId="0" borderId="22" xfId="92" applyFont="1" applyFill="1" applyBorder="1" applyAlignment="1">
      <alignment horizontal="center" vertical="center"/>
    </xf>
    <xf numFmtId="0" fontId="58" fillId="0" borderId="23" xfId="92" applyFont="1" applyFill="1" applyBorder="1" applyAlignment="1">
      <alignment horizontal="center" vertical="center"/>
    </xf>
    <xf numFmtId="0" fontId="58" fillId="0" borderId="29" xfId="92" applyFont="1" applyFill="1" applyBorder="1" applyAlignment="1">
      <alignment horizontal="center" vertical="center"/>
    </xf>
    <xf numFmtId="0" fontId="58" fillId="27" borderId="14" xfId="110" applyFont="1" applyFill="1" applyBorder="1" applyAlignment="1">
      <alignment horizontal="left" vertical="center"/>
    </xf>
    <xf numFmtId="0" fontId="58" fillId="27" borderId="63" xfId="110" applyFont="1" applyFill="1" applyBorder="1" applyAlignment="1">
      <alignment horizontal="left" vertical="center"/>
    </xf>
    <xf numFmtId="0" fontId="58" fillId="27" borderId="17" xfId="110" applyFont="1" applyFill="1" applyBorder="1" applyAlignment="1">
      <alignment horizontal="center" vertical="center"/>
    </xf>
    <xf numFmtId="0" fontId="58" fillId="27" borderId="14" xfId="110" applyFont="1" applyFill="1" applyBorder="1" applyAlignment="1">
      <alignment horizontal="center" vertical="center"/>
    </xf>
    <xf numFmtId="0" fontId="58" fillId="27" borderId="63" xfId="110" applyFont="1" applyFill="1" applyBorder="1" applyAlignment="1">
      <alignment horizontal="center" vertical="center"/>
    </xf>
    <xf numFmtId="0" fontId="58" fillId="27" borderId="15" xfId="110" applyFont="1" applyFill="1" applyBorder="1" applyAlignment="1">
      <alignment horizontal="center" vertical="center"/>
    </xf>
    <xf numFmtId="0" fontId="58" fillId="27" borderId="0" xfId="110" applyFont="1" applyFill="1" applyBorder="1" applyAlignment="1">
      <alignment horizontal="center" vertical="center"/>
    </xf>
    <xf numFmtId="0" fontId="58" fillId="27" borderId="16" xfId="110" applyFont="1" applyFill="1" applyBorder="1" applyAlignment="1">
      <alignment horizontal="center" vertical="center"/>
    </xf>
    <xf numFmtId="0" fontId="16" fillId="27" borderId="15" xfId="110" applyFont="1" applyFill="1" applyBorder="1" applyAlignment="1">
      <alignment horizontal="center" vertical="center"/>
    </xf>
    <xf numFmtId="0" fontId="16" fillId="27" borderId="0" xfId="110" applyFont="1" applyFill="1" applyBorder="1" applyAlignment="1">
      <alignment horizontal="center" vertical="center"/>
    </xf>
    <xf numFmtId="0" fontId="16" fillId="27" borderId="16" xfId="110" applyFont="1" applyFill="1" applyBorder="1" applyAlignment="1">
      <alignment horizontal="center" vertical="center"/>
    </xf>
    <xf numFmtId="0" fontId="16" fillId="27" borderId="18" xfId="110" applyFont="1" applyFill="1" applyBorder="1" applyAlignment="1">
      <alignment horizontal="center" vertical="center"/>
    </xf>
    <xf numFmtId="0" fontId="16" fillId="27" borderId="12" xfId="110" applyFont="1" applyFill="1" applyBorder="1" applyAlignment="1">
      <alignment horizontal="center" vertical="center"/>
    </xf>
    <xf numFmtId="0" fontId="16" fillId="27" borderId="19" xfId="110" applyFont="1" applyFill="1" applyBorder="1" applyAlignment="1">
      <alignment horizontal="center" vertical="center"/>
    </xf>
    <xf numFmtId="0" fontId="58" fillId="0" borderId="37" xfId="95" applyFont="1" applyBorder="1" applyAlignment="1">
      <alignment horizontal="center" vertical="center"/>
    </xf>
    <xf numFmtId="0" fontId="58" fillId="0" borderId="24" xfId="95" applyFont="1" applyBorder="1" applyAlignment="1">
      <alignment horizontal="center" vertical="center"/>
    </xf>
    <xf numFmtId="0" fontId="79" fillId="27" borderId="17" xfId="110" applyFont="1" applyFill="1" applyBorder="1" applyAlignment="1">
      <alignment horizontal="left"/>
    </xf>
    <xf numFmtId="0" fontId="79" fillId="27" borderId="14" xfId="110" applyFont="1" applyFill="1" applyBorder="1" applyAlignment="1">
      <alignment horizontal="left"/>
    </xf>
    <xf numFmtId="0" fontId="79" fillId="27" borderId="15" xfId="110" applyFont="1" applyFill="1" applyBorder="1" applyAlignment="1">
      <alignment horizontal="left"/>
    </xf>
    <xf numFmtId="0" fontId="79" fillId="27" borderId="0" xfId="110" applyFont="1" applyFill="1" applyBorder="1" applyAlignment="1">
      <alignment horizontal="left"/>
    </xf>
    <xf numFmtId="0" fontId="58" fillId="33" borderId="24" xfId="95" applyFont="1" applyFill="1" applyBorder="1" applyAlignment="1">
      <alignment horizontal="center" vertical="center"/>
    </xf>
    <xf numFmtId="0" fontId="19" fillId="0" borderId="41" xfId="95" applyFont="1" applyBorder="1" applyAlignment="1">
      <alignment horizontal="center" vertical="center"/>
    </xf>
    <xf numFmtId="0" fontId="19" fillId="0" borderId="35" xfId="95" applyFont="1" applyBorder="1" applyAlignment="1">
      <alignment horizontal="center" vertical="center"/>
    </xf>
    <xf numFmtId="0" fontId="79" fillId="27" borderId="18" xfId="110" applyFont="1" applyFill="1" applyBorder="1" applyAlignment="1">
      <alignment horizontal="left"/>
    </xf>
    <xf numFmtId="0" fontId="79" fillId="27" borderId="12" xfId="110" applyFont="1" applyFill="1" applyBorder="1" applyAlignment="1">
      <alignment horizontal="left"/>
    </xf>
    <xf numFmtId="0" fontId="17" fillId="27" borderId="14" xfId="95" applyFont="1" applyFill="1" applyBorder="1" applyAlignment="1">
      <alignment horizontal="left"/>
    </xf>
    <xf numFmtId="0" fontId="17" fillId="27" borderId="59" xfId="95" applyFont="1" applyFill="1" applyBorder="1" applyAlignment="1">
      <alignment horizontal="left"/>
    </xf>
    <xf numFmtId="0" fontId="17" fillId="27" borderId="0" xfId="110" applyFont="1" applyFill="1" applyBorder="1" applyAlignment="1">
      <alignment horizontal="left"/>
    </xf>
    <xf numFmtId="0" fontId="17" fillId="27" borderId="52" xfId="110" applyFont="1" applyFill="1" applyBorder="1" applyAlignment="1">
      <alignment horizontal="left"/>
    </xf>
    <xf numFmtId="49" fontId="17" fillId="27" borderId="12" xfId="110" applyNumberFormat="1" applyFont="1" applyFill="1" applyBorder="1" applyAlignment="1">
      <alignment horizontal="left"/>
    </xf>
    <xf numFmtId="0" fontId="17" fillId="27" borderId="60" xfId="110" applyNumberFormat="1" applyFont="1" applyFill="1" applyBorder="1" applyAlignment="1">
      <alignment horizontal="left"/>
    </xf>
    <xf numFmtId="10" fontId="17" fillId="0" borderId="55" xfId="0" applyNumberFormat="1" applyFont="1" applyFill="1" applyBorder="1" applyAlignment="1">
      <alignment horizontal="center" vertical="center"/>
    </xf>
    <xf numFmtId="10" fontId="17" fillId="0" borderId="61" xfId="0" applyNumberFormat="1" applyFont="1" applyFill="1" applyBorder="1" applyAlignment="1">
      <alignment horizontal="center" vertical="center"/>
    </xf>
    <xf numFmtId="0" fontId="79" fillId="0" borderId="38" xfId="0" applyFont="1" applyFill="1" applyBorder="1" applyAlignment="1">
      <alignment horizontal="center" vertical="center"/>
    </xf>
    <xf numFmtId="0" fontId="79" fillId="0" borderId="39" xfId="0" applyFont="1" applyFill="1" applyBorder="1" applyAlignment="1">
      <alignment horizontal="center" vertical="center"/>
    </xf>
    <xf numFmtId="0" fontId="79" fillId="0" borderId="40" xfId="0" applyFont="1" applyFill="1" applyBorder="1" applyAlignment="1">
      <alignment horizontal="center" vertical="center"/>
    </xf>
    <xf numFmtId="0" fontId="19" fillId="0" borderId="67" xfId="95" applyFont="1" applyBorder="1" applyAlignment="1">
      <alignment horizontal="center" vertical="center" wrapText="1"/>
    </xf>
    <xf numFmtId="0" fontId="19" fillId="0" borderId="64" xfId="95" applyFont="1" applyBorder="1" applyAlignment="1">
      <alignment horizontal="center" vertical="center" wrapText="1"/>
    </xf>
    <xf numFmtId="0" fontId="17" fillId="27" borderId="24" xfId="0" applyNumberFormat="1" applyFont="1" applyFill="1" applyBorder="1" applyAlignment="1">
      <alignment horizontal="center" vertical="center" wrapText="1"/>
    </xf>
    <xf numFmtId="0" fontId="15" fillId="24" borderId="23" xfId="95" applyFont="1" applyFill="1" applyBorder="1" applyAlignment="1">
      <alignment horizontal="center" vertical="center" wrapText="1"/>
    </xf>
    <xf numFmtId="0" fontId="15" fillId="24" borderId="29" xfId="95" applyFont="1" applyFill="1" applyBorder="1" applyAlignment="1">
      <alignment horizontal="center" vertical="center" wrapText="1"/>
    </xf>
    <xf numFmtId="0" fontId="88" fillId="24" borderId="22" xfId="95" applyFont="1" applyFill="1" applyBorder="1" applyAlignment="1">
      <alignment horizontal="center" vertical="center" wrapText="1"/>
    </xf>
    <xf numFmtId="0" fontId="88" fillId="24" borderId="23" xfId="95" applyFont="1" applyFill="1" applyBorder="1" applyAlignment="1">
      <alignment horizontal="center" vertical="center" wrapText="1"/>
    </xf>
    <xf numFmtId="0" fontId="58" fillId="33" borderId="20" xfId="95" applyFont="1" applyFill="1" applyBorder="1" applyAlignment="1">
      <alignment horizontal="center" vertical="center"/>
    </xf>
    <xf numFmtId="0" fontId="58" fillId="29" borderId="22" xfId="95" applyFont="1" applyFill="1" applyBorder="1" applyAlignment="1">
      <alignment horizontal="center" vertical="center"/>
    </xf>
    <xf numFmtId="0" fontId="58" fillId="29" borderId="23" xfId="95" applyFont="1" applyFill="1" applyBorder="1" applyAlignment="1">
      <alignment horizontal="center" vertical="center"/>
    </xf>
    <xf numFmtId="0" fontId="58" fillId="29" borderId="29" xfId="95" applyFont="1" applyFill="1" applyBorder="1" applyAlignment="1">
      <alignment horizontal="center" vertical="center"/>
    </xf>
    <xf numFmtId="0" fontId="60" fillId="27" borderId="14" xfId="95" applyFont="1" applyFill="1" applyBorder="1" applyAlignment="1">
      <alignment horizontal="center" vertical="center"/>
    </xf>
    <xf numFmtId="0" fontId="60" fillId="27" borderId="63" xfId="95" applyFont="1" applyFill="1" applyBorder="1" applyAlignment="1">
      <alignment horizontal="center" vertical="center"/>
    </xf>
    <xf numFmtId="0" fontId="24" fillId="27" borderId="0" xfId="95" applyFont="1" applyFill="1" applyBorder="1" applyAlignment="1">
      <alignment horizontal="center" vertical="center"/>
    </xf>
    <xf numFmtId="0" fontId="24" fillId="27" borderId="16" xfId="95" applyFont="1" applyFill="1" applyBorder="1" applyAlignment="1">
      <alignment horizontal="center" vertical="center"/>
    </xf>
    <xf numFmtId="0" fontId="14" fillId="27" borderId="0" xfId="95" applyFont="1" applyFill="1" applyBorder="1" applyAlignment="1">
      <alignment horizontal="center" vertical="center"/>
    </xf>
    <xf numFmtId="0" fontId="14" fillId="27" borderId="16" xfId="95" applyFont="1" applyFill="1" applyBorder="1" applyAlignment="1">
      <alignment horizontal="center" vertical="center"/>
    </xf>
    <xf numFmtId="0" fontId="16" fillId="27" borderId="0" xfId="95" applyFont="1" applyFill="1" applyBorder="1" applyAlignment="1">
      <alignment horizontal="center" vertical="center"/>
    </xf>
    <xf numFmtId="0" fontId="16" fillId="27" borderId="16" xfId="95" applyFont="1" applyFill="1" applyBorder="1" applyAlignment="1">
      <alignment horizontal="center" vertical="center"/>
    </xf>
    <xf numFmtId="0" fontId="16" fillId="27" borderId="12" xfId="95" applyFont="1" applyFill="1" applyBorder="1" applyAlignment="1">
      <alignment horizontal="center" vertical="center"/>
    </xf>
    <xf numFmtId="0" fontId="16" fillId="27" borderId="19" xfId="95" applyFont="1" applyFill="1" applyBorder="1" applyAlignment="1">
      <alignment horizontal="center" vertical="center"/>
    </xf>
    <xf numFmtId="0" fontId="79" fillId="0" borderId="65" xfId="0" applyFont="1" applyFill="1" applyBorder="1" applyAlignment="1">
      <alignment horizontal="center" vertical="center" wrapText="1"/>
    </xf>
    <xf numFmtId="0" fontId="79" fillId="0" borderId="14" xfId="0" applyFont="1" applyFill="1" applyBorder="1" applyAlignment="1">
      <alignment horizontal="center" vertical="center" wrapText="1"/>
    </xf>
    <xf numFmtId="0" fontId="79" fillId="0" borderId="59" xfId="0" applyFont="1" applyFill="1" applyBorder="1" applyAlignment="1">
      <alignment horizontal="center" vertical="center" wrapText="1"/>
    </xf>
    <xf numFmtId="0" fontId="79" fillId="0" borderId="56" xfId="0" applyFont="1" applyFill="1" applyBorder="1" applyAlignment="1">
      <alignment horizontal="center" vertical="center" wrapText="1"/>
    </xf>
    <xf numFmtId="0" fontId="79" fillId="0" borderId="54" xfId="0" applyFont="1" applyFill="1" applyBorder="1" applyAlignment="1">
      <alignment horizontal="center" vertical="center" wrapText="1"/>
    </xf>
    <xf numFmtId="0" fontId="79" fillId="0" borderId="57" xfId="0" applyFont="1" applyFill="1" applyBorder="1" applyAlignment="1">
      <alignment horizontal="center" vertical="center" wrapText="1"/>
    </xf>
    <xf numFmtId="0" fontId="17" fillId="29" borderId="17" xfId="95" applyFont="1" applyFill="1" applyBorder="1" applyAlignment="1">
      <alignment horizontal="center" vertical="center" wrapText="1"/>
    </xf>
    <xf numFmtId="0" fontId="17" fillId="29" borderId="14" xfId="95" applyFont="1" applyFill="1" applyBorder="1" applyAlignment="1">
      <alignment horizontal="center" vertical="center" wrapText="1"/>
    </xf>
    <xf numFmtId="0" fontId="17" fillId="29" borderId="63" xfId="95" applyFont="1" applyFill="1" applyBorder="1" applyAlignment="1">
      <alignment horizontal="center" vertical="center" wrapText="1"/>
    </xf>
    <xf numFmtId="0" fontId="17" fillId="29" borderId="18" xfId="95" applyFont="1" applyFill="1" applyBorder="1" applyAlignment="1">
      <alignment horizontal="center" vertical="center" wrapText="1"/>
    </xf>
    <xf numFmtId="0" fontId="17" fillId="29" borderId="12" xfId="95" applyFont="1" applyFill="1" applyBorder="1" applyAlignment="1">
      <alignment horizontal="center" vertical="center" wrapText="1"/>
    </xf>
    <xf numFmtId="0" fontId="17" fillId="29" borderId="19" xfId="95" applyFont="1" applyFill="1" applyBorder="1" applyAlignment="1">
      <alignment horizontal="center" vertical="center" wrapText="1"/>
    </xf>
    <xf numFmtId="0" fontId="17" fillId="27" borderId="27" xfId="0" applyNumberFormat="1" applyFont="1" applyFill="1" applyBorder="1" applyAlignment="1">
      <alignment horizontal="center" vertical="center" wrapText="1"/>
    </xf>
    <xf numFmtId="0" fontId="19" fillId="0" borderId="67" xfId="95" applyFont="1" applyBorder="1" applyAlignment="1">
      <alignment horizontal="center" vertical="center"/>
    </xf>
    <xf numFmtId="0" fontId="19" fillId="0" borderId="64" xfId="95" applyFont="1" applyBorder="1" applyAlignment="1">
      <alignment horizontal="center" vertical="center"/>
    </xf>
    <xf numFmtId="43" fontId="19" fillId="0" borderId="67" xfId="219" applyFont="1" applyBorder="1" applyAlignment="1">
      <alignment horizontal="center" vertical="center"/>
    </xf>
    <xf numFmtId="43" fontId="19" fillId="0" borderId="64" xfId="219" applyFont="1" applyBorder="1" applyAlignment="1">
      <alignment horizontal="center" vertical="center"/>
    </xf>
    <xf numFmtId="0" fontId="17" fillId="27" borderId="28" xfId="0" applyNumberFormat="1" applyFont="1" applyFill="1" applyBorder="1" applyAlignment="1">
      <alignment horizontal="center" vertical="center" wrapText="1"/>
    </xf>
    <xf numFmtId="0" fontId="17" fillId="27" borderId="25" xfId="0" applyNumberFormat="1" applyFont="1" applyFill="1" applyBorder="1" applyAlignment="1">
      <alignment horizontal="center" vertical="center" wrapText="1"/>
    </xf>
    <xf numFmtId="0" fontId="19" fillId="0" borderId="22" xfId="95" applyFont="1" applyBorder="1" applyAlignment="1">
      <alignment horizontal="center" vertical="center"/>
    </xf>
    <xf numFmtId="0" fontId="19" fillId="0" borderId="23" xfId="95" applyFont="1" applyBorder="1" applyAlignment="1">
      <alignment horizontal="center" vertical="center"/>
    </xf>
    <xf numFmtId="0" fontId="19" fillId="0" borderId="29" xfId="95" applyFont="1" applyBorder="1" applyAlignment="1">
      <alignment horizontal="center" vertical="center"/>
    </xf>
    <xf numFmtId="0" fontId="21" fillId="0" borderId="37" xfId="110" applyFont="1" applyFill="1" applyBorder="1" applyAlignment="1">
      <alignment horizontal="center" vertical="center"/>
    </xf>
    <xf numFmtId="0" fontId="21" fillId="0" borderId="24" xfId="110" applyFont="1" applyFill="1" applyBorder="1" applyAlignment="1">
      <alignment horizontal="center" vertical="center"/>
    </xf>
    <xf numFmtId="0" fontId="21" fillId="0" borderId="66" xfId="110" applyFont="1" applyFill="1" applyBorder="1" applyAlignment="1">
      <alignment horizontal="center" vertical="center"/>
    </xf>
    <xf numFmtId="0" fontId="21" fillId="0" borderId="20" xfId="110" applyFont="1" applyFill="1" applyBorder="1" applyAlignment="1">
      <alignment horizontal="center" vertical="center"/>
    </xf>
    <xf numFmtId="0" fontId="21" fillId="0" borderId="22" xfId="110" applyFont="1" applyFill="1" applyBorder="1" applyAlignment="1">
      <alignment horizontal="center" vertical="center"/>
    </xf>
    <xf numFmtId="0" fontId="21" fillId="0" borderId="23" xfId="110" applyFont="1" applyFill="1" applyBorder="1" applyAlignment="1">
      <alignment horizontal="center" vertical="center"/>
    </xf>
    <xf numFmtId="0" fontId="21" fillId="0" borderId="29" xfId="110" applyFont="1" applyFill="1" applyBorder="1" applyAlignment="1">
      <alignment horizontal="center" vertical="center"/>
    </xf>
    <xf numFmtId="0" fontId="19" fillId="27" borderId="14" xfId="110" applyFont="1" applyFill="1" applyBorder="1" applyAlignment="1">
      <alignment horizontal="left"/>
    </xf>
    <xf numFmtId="0" fontId="19" fillId="27" borderId="63" xfId="110" applyFont="1" applyFill="1" applyBorder="1" applyAlignment="1">
      <alignment horizontal="left"/>
    </xf>
    <xf numFmtId="0" fontId="15" fillId="26" borderId="22" xfId="110" applyFont="1" applyFill="1" applyBorder="1" applyAlignment="1">
      <alignment horizontal="center" vertical="center"/>
    </xf>
    <xf numFmtId="0" fontId="15" fillId="26" borderId="23" xfId="110" applyFont="1" applyFill="1" applyBorder="1" applyAlignment="1">
      <alignment horizontal="center" vertical="center"/>
    </xf>
    <xf numFmtId="0" fontId="15" fillId="26" borderId="29" xfId="110" applyFont="1" applyFill="1" applyBorder="1" applyAlignment="1">
      <alignment horizontal="center" vertical="center"/>
    </xf>
    <xf numFmtId="0" fontId="21" fillId="0" borderId="22" xfId="110" applyFont="1" applyFill="1" applyBorder="1" applyAlignment="1">
      <alignment horizontal="center"/>
    </xf>
    <xf numFmtId="0" fontId="21" fillId="0" borderId="23" xfId="110" applyFont="1" applyFill="1" applyBorder="1" applyAlignment="1">
      <alignment horizontal="center"/>
    </xf>
    <xf numFmtId="0" fontId="21" fillId="0" borderId="29" xfId="110" applyFont="1" applyFill="1" applyBorder="1" applyAlignment="1">
      <alignment horizontal="center"/>
    </xf>
    <xf numFmtId="0" fontId="19" fillId="27" borderId="0" xfId="110" applyFont="1" applyFill="1" applyBorder="1" applyAlignment="1">
      <alignment horizontal="left"/>
    </xf>
    <xf numFmtId="0" fontId="19" fillId="27" borderId="16" xfId="110" applyFont="1" applyFill="1" applyBorder="1" applyAlignment="1">
      <alignment horizontal="left"/>
    </xf>
    <xf numFmtId="0" fontId="24" fillId="27" borderId="14" xfId="110" applyFont="1" applyFill="1" applyBorder="1" applyAlignment="1">
      <alignment horizontal="center" vertical="center"/>
    </xf>
    <xf numFmtId="0" fontId="17" fillId="27" borderId="0" xfId="110" applyFont="1" applyFill="1" applyBorder="1" applyAlignment="1">
      <alignment horizontal="center" vertical="center"/>
    </xf>
    <xf numFmtId="0" fontId="14" fillId="27" borderId="0" xfId="110" applyFont="1" applyFill="1" applyBorder="1" applyAlignment="1">
      <alignment horizontal="center" vertical="center"/>
    </xf>
    <xf numFmtId="0" fontId="14" fillId="27" borderId="12" xfId="110" applyFont="1" applyFill="1" applyBorder="1" applyAlignment="1">
      <alignment horizontal="center" vertical="center"/>
    </xf>
    <xf numFmtId="40" fontId="54" fillId="0" borderId="26" xfId="177" applyNumberFormat="1" applyFont="1" applyBorder="1" applyAlignment="1">
      <alignment horizontal="center" vertical="center"/>
    </xf>
    <xf numFmtId="40" fontId="54" fillId="0" borderId="27" xfId="177" applyNumberFormat="1" applyFont="1" applyBorder="1" applyAlignment="1">
      <alignment horizontal="center" vertical="center"/>
    </xf>
    <xf numFmtId="40" fontId="54" fillId="0" borderId="66" xfId="177" applyNumberFormat="1" applyFont="1" applyBorder="1" applyAlignment="1">
      <alignment horizontal="center" vertical="center"/>
    </xf>
    <xf numFmtId="40" fontId="54" fillId="0" borderId="20" xfId="177" applyNumberFormat="1" applyFont="1" applyBorder="1" applyAlignment="1">
      <alignment horizontal="center" vertical="center"/>
    </xf>
    <xf numFmtId="10" fontId="54" fillId="0" borderId="27" xfId="177" applyNumberFormat="1" applyFont="1" applyBorder="1" applyAlignment="1">
      <alignment horizontal="center" vertical="center"/>
    </xf>
    <xf numFmtId="10" fontId="54" fillId="0" borderId="20" xfId="177" applyNumberFormat="1" applyFont="1" applyBorder="1" applyAlignment="1">
      <alignment horizontal="center" vertical="center"/>
    </xf>
    <xf numFmtId="40" fontId="54" fillId="0" borderId="28" xfId="177" applyNumberFormat="1" applyFont="1" applyBorder="1" applyAlignment="1">
      <alignment horizontal="center" vertical="center"/>
    </xf>
    <xf numFmtId="40" fontId="54" fillId="0" borderId="21" xfId="177" applyNumberFormat="1" applyFont="1" applyBorder="1" applyAlignment="1">
      <alignment horizontal="center" vertical="center"/>
    </xf>
    <xf numFmtId="1" fontId="7" fillId="0" borderId="38" xfId="104" applyNumberFormat="1" applyFont="1" applyBorder="1" applyAlignment="1">
      <alignment horizontal="left"/>
    </xf>
    <xf numFmtId="1" fontId="7" fillId="0" borderId="39" xfId="104" applyNumberFormat="1" applyFont="1" applyBorder="1" applyAlignment="1">
      <alignment horizontal="left"/>
    </xf>
    <xf numFmtId="1" fontId="7" fillId="0" borderId="38" xfId="104" applyNumberFormat="1" applyFont="1" applyBorder="1" applyAlignment="1">
      <alignment horizontal="center"/>
    </xf>
    <xf numFmtId="1" fontId="7" fillId="0" borderId="39" xfId="104" applyNumberFormat="1" applyFont="1" applyBorder="1" applyAlignment="1">
      <alignment horizontal="center"/>
    </xf>
    <xf numFmtId="1" fontId="7" fillId="0" borderId="38" xfId="104" applyNumberFormat="1" applyFont="1" applyFill="1" applyBorder="1" applyAlignment="1">
      <alignment horizontal="center"/>
    </xf>
    <xf numFmtId="1" fontId="7" fillId="0" borderId="39" xfId="104" applyNumberFormat="1" applyFont="1" applyFill="1" applyBorder="1" applyAlignment="1">
      <alignment horizontal="center"/>
    </xf>
    <xf numFmtId="1" fontId="54" fillId="0" borderId="38" xfId="104" applyNumberFormat="1" applyFont="1" applyFill="1" applyBorder="1" applyAlignment="1">
      <alignment horizontal="left"/>
    </xf>
    <xf numFmtId="0" fontId="54" fillId="0" borderId="39" xfId="104" applyFont="1" applyFill="1" applyBorder="1" applyAlignment="1">
      <alignment horizontal="left"/>
    </xf>
    <xf numFmtId="1" fontId="7" fillId="0" borderId="38" xfId="104" applyNumberFormat="1" applyFont="1" applyFill="1" applyBorder="1" applyAlignment="1">
      <alignment horizontal="left"/>
    </xf>
    <xf numFmtId="0" fontId="7" fillId="0" borderId="39" xfId="104" applyFont="1" applyFill="1" applyBorder="1" applyAlignment="1">
      <alignment horizontal="left"/>
    </xf>
    <xf numFmtId="1" fontId="7" fillId="28" borderId="38" xfId="104" applyNumberFormat="1" applyFont="1" applyFill="1" applyBorder="1" applyAlignment="1">
      <alignment horizontal="left"/>
    </xf>
    <xf numFmtId="1" fontId="7" fillId="28" borderId="39" xfId="104" applyNumberFormat="1" applyFont="1" applyFill="1" applyBorder="1" applyAlignment="1">
      <alignment horizontal="left"/>
    </xf>
    <xf numFmtId="1" fontId="54" fillId="0" borderId="53" xfId="104" applyNumberFormat="1" applyFont="1" applyFill="1" applyBorder="1" applyAlignment="1">
      <alignment horizontal="left"/>
    </xf>
    <xf numFmtId="0" fontId="54" fillId="0" borderId="62" xfId="104" applyFont="1" applyFill="1" applyBorder="1" applyAlignment="1">
      <alignment horizontal="left"/>
    </xf>
    <xf numFmtId="0" fontId="5" fillId="27" borderId="18" xfId="0" applyFont="1" applyFill="1" applyBorder="1" applyAlignment="1">
      <alignment horizontal="center"/>
    </xf>
    <xf numFmtId="0" fontId="5" fillId="27" borderId="12" xfId="0" applyFont="1" applyFill="1" applyBorder="1" applyAlignment="1">
      <alignment horizontal="center"/>
    </xf>
    <xf numFmtId="0" fontId="5" fillId="27" borderId="19" xfId="0" applyFont="1" applyFill="1" applyBorder="1" applyAlignment="1">
      <alignment horizontal="center"/>
    </xf>
    <xf numFmtId="49" fontId="11" fillId="0" borderId="22" xfId="112" applyNumberFormat="1" applyFont="1" applyFill="1" applyBorder="1" applyAlignment="1">
      <alignment horizontal="center" wrapText="1"/>
    </xf>
    <xf numFmtId="49" fontId="11" fillId="0" borderId="23" xfId="112" applyNumberFormat="1" applyFont="1" applyFill="1" applyBorder="1" applyAlignment="1">
      <alignment horizontal="center" wrapText="1"/>
    </xf>
    <xf numFmtId="49" fontId="11" fillId="0" borderId="29" xfId="112" applyNumberFormat="1" applyFont="1" applyFill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4" fillId="27" borderId="18" xfId="110" applyFont="1" applyFill="1" applyBorder="1" applyAlignment="1">
      <alignment horizontal="center" vertical="center"/>
    </xf>
    <xf numFmtId="0" fontId="14" fillId="27" borderId="19" xfId="110" applyFont="1" applyFill="1" applyBorder="1" applyAlignment="1">
      <alignment horizontal="center" vertical="center"/>
    </xf>
    <xf numFmtId="0" fontId="24" fillId="27" borderId="17" xfId="110" applyFont="1" applyFill="1" applyBorder="1" applyAlignment="1">
      <alignment horizontal="center" vertical="center"/>
    </xf>
    <xf numFmtId="0" fontId="24" fillId="27" borderId="63" xfId="110" applyFont="1" applyFill="1" applyBorder="1" applyAlignment="1">
      <alignment horizontal="center" vertical="center"/>
    </xf>
    <xf numFmtId="0" fontId="17" fillId="27" borderId="15" xfId="110" applyFont="1" applyFill="1" applyBorder="1" applyAlignment="1">
      <alignment horizontal="center" vertical="center"/>
    </xf>
    <xf numFmtId="0" fontId="17" fillId="27" borderId="16" xfId="110" applyFont="1" applyFill="1" applyBorder="1" applyAlignment="1">
      <alignment horizontal="center" vertical="center"/>
    </xf>
    <xf numFmtId="0" fontId="14" fillId="27" borderId="15" xfId="110" applyFont="1" applyFill="1" applyBorder="1" applyAlignment="1">
      <alignment horizontal="center" vertical="center"/>
    </xf>
    <xf numFmtId="0" fontId="14" fillId="27" borderId="16" xfId="110" applyFont="1" applyFill="1" applyBorder="1" applyAlignment="1">
      <alignment horizontal="center" vertical="center"/>
    </xf>
  </cellXfs>
  <cellStyles count="444">
    <cellStyle name="0,00###" xfId="1"/>
    <cellStyle name="0.0" xfId="2"/>
    <cellStyle name="12" xfId="3"/>
    <cellStyle name="12 2" xfId="294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Ênfase1 2" xfId="10"/>
    <cellStyle name="20% - Ênfase1 3" xfId="248"/>
    <cellStyle name="20% - Ênfase2 2" xfId="11"/>
    <cellStyle name="20% - Ênfase2 3" xfId="249"/>
    <cellStyle name="20% - Ênfase3 2" xfId="12"/>
    <cellStyle name="20% - Ênfase3 3" xfId="250"/>
    <cellStyle name="20% - Ênfase4 2" xfId="13"/>
    <cellStyle name="20% - Ênfase4 3" xfId="251"/>
    <cellStyle name="20% - Ênfase5 2" xfId="14"/>
    <cellStyle name="20% - Ênfase5 3" xfId="252"/>
    <cellStyle name="20% - Ênfase6 2" xfId="15"/>
    <cellStyle name="20% - Ênfase6 3" xfId="253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Ênfase1 2" xfId="22"/>
    <cellStyle name="40% - Ênfase1 3" xfId="254"/>
    <cellStyle name="40% - Ênfase2 2" xfId="23"/>
    <cellStyle name="40% - Ênfase2 3" xfId="255"/>
    <cellStyle name="40% - Ênfase3 2" xfId="24"/>
    <cellStyle name="40% - Ênfase3 3" xfId="256"/>
    <cellStyle name="40% - Ênfase4 2" xfId="25"/>
    <cellStyle name="40% - Ênfase4 3" xfId="257"/>
    <cellStyle name="40% - Ênfase5 2" xfId="26"/>
    <cellStyle name="40% - Ênfase5 3" xfId="258"/>
    <cellStyle name="40% - Ênfase6 2" xfId="27"/>
    <cellStyle name="40% - Ênfase6 3" xfId="259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Ênfase1 2" xfId="34"/>
    <cellStyle name="60% - Ênfase1 3" xfId="260"/>
    <cellStyle name="60% - Ênfase2 2" xfId="35"/>
    <cellStyle name="60% - Ênfase2 3" xfId="261"/>
    <cellStyle name="60% - Ênfase3 2" xfId="36"/>
    <cellStyle name="60% - Ênfase3 3" xfId="262"/>
    <cellStyle name="60% - Ênfase4 2" xfId="37"/>
    <cellStyle name="60% - Ênfase4 3" xfId="263"/>
    <cellStyle name="60% - Ênfase5 2" xfId="38"/>
    <cellStyle name="60% - Ênfase5 3" xfId="264"/>
    <cellStyle name="60% - Ênfase6 2" xfId="39"/>
    <cellStyle name="60% - Ênfase6 3" xfId="265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om 2" xfId="47"/>
    <cellStyle name="Bom 3" xfId="266"/>
    <cellStyle name="Calculation" xfId="48"/>
    <cellStyle name="Cálculo 2" xfId="49"/>
    <cellStyle name="Cálculo 3" xfId="267"/>
    <cellStyle name="Cancel" xfId="295"/>
    <cellStyle name="Cancel 2" xfId="296"/>
    <cellStyle name="Célula de Verificação 2" xfId="50"/>
    <cellStyle name="Célula de Verificação 3" xfId="268"/>
    <cellStyle name="Célula Vinculada 2" xfId="51"/>
    <cellStyle name="Célula Vinculada 3" xfId="269"/>
    <cellStyle name="Check Cell" xfId="233"/>
    <cellStyle name="Ênfase1 2" xfId="52"/>
    <cellStyle name="Ênfase1 3" xfId="270"/>
    <cellStyle name="Ênfase2 2" xfId="53"/>
    <cellStyle name="Ênfase2 3" xfId="271"/>
    <cellStyle name="Ênfase3 2" xfId="54"/>
    <cellStyle name="Ênfase3 3" xfId="272"/>
    <cellStyle name="Ênfase4 2" xfId="55"/>
    <cellStyle name="Ênfase4 3" xfId="273"/>
    <cellStyle name="Ênfase5 2" xfId="56"/>
    <cellStyle name="Ênfase5 3" xfId="274"/>
    <cellStyle name="Ênfase6 2" xfId="57"/>
    <cellStyle name="Ênfase6 3" xfId="275"/>
    <cellStyle name="Entrada 2" xfId="58"/>
    <cellStyle name="Entrada 3" xfId="276"/>
    <cellStyle name="Euro" xfId="59"/>
    <cellStyle name="Euro 2" xfId="60"/>
    <cellStyle name="Euro 3" xfId="61"/>
    <cellStyle name="Euro 4" xfId="62"/>
    <cellStyle name="Euro 5" xfId="63"/>
    <cellStyle name="Euro 6" xfId="64"/>
    <cellStyle name="Euro 7" xfId="65"/>
    <cellStyle name="Excel Built-in Normal" xfId="66"/>
    <cellStyle name="Excel Built-in Normal 2" xfId="67"/>
    <cellStyle name="Explanatory Text" xfId="68"/>
    <cellStyle name="Good" xfId="234"/>
    <cellStyle name="Heading 1" xfId="69"/>
    <cellStyle name="Heading 2" xfId="70"/>
    <cellStyle name="Heading 3" xfId="71"/>
    <cellStyle name="Heading 4" xfId="72"/>
    <cellStyle name="Hiperlink 2" xfId="297"/>
    <cellStyle name="Hiperlink 3" xfId="298"/>
    <cellStyle name="Hyperlink 2" xfId="73"/>
    <cellStyle name="Incorreto 2" xfId="74"/>
    <cellStyle name="Incorreto 3" xfId="277"/>
    <cellStyle name="Indefinido" xfId="75"/>
    <cellStyle name="Input" xfId="235"/>
    <cellStyle name="Linked Cell" xfId="236"/>
    <cellStyle name="Moeda 2" xfId="76"/>
    <cellStyle name="Moeda 2 10" xfId="437"/>
    <cellStyle name="Moeda 2 2" xfId="77"/>
    <cellStyle name="Moeda 2 2 2" xfId="78"/>
    <cellStyle name="Moeda 2 2 2 2" xfId="439"/>
    <cellStyle name="Moeda 2 2 3" xfId="299"/>
    <cellStyle name="Moeda 2 2 4" xfId="300"/>
    <cellStyle name="Moeda 2 3" xfId="79"/>
    <cellStyle name="Moeda 2 4" xfId="80"/>
    <cellStyle name="Moeda 3" xfId="81"/>
    <cellStyle name="Moeda 3 2" xfId="82"/>
    <cellStyle name="Moeda 3 3" xfId="83"/>
    <cellStyle name="Moeda 3 4" xfId="84"/>
    <cellStyle name="Moeda 3 5" xfId="85"/>
    <cellStyle name="Moeda 3 6" xfId="86"/>
    <cellStyle name="Moeda 3 7" xfId="87"/>
    <cellStyle name="Moeda 4" xfId="88"/>
    <cellStyle name="Moeda 4 2" xfId="237"/>
    <cellStyle name="Moeda 5" xfId="301"/>
    <cellStyle name="Moeda 5 2" xfId="302"/>
    <cellStyle name="Moeda 6" xfId="303"/>
    <cellStyle name="Moeda 7" xfId="304"/>
    <cellStyle name="Neutra 2" xfId="89"/>
    <cellStyle name="Neutra 3" xfId="278"/>
    <cellStyle name="Neutral" xfId="238"/>
    <cellStyle name="Normal" xfId="0" builtinId="0"/>
    <cellStyle name="Normal 10" xfId="90"/>
    <cellStyle name="Normal 10 2" xfId="305"/>
    <cellStyle name="Normal 10 3" xfId="306"/>
    <cellStyle name="Normal 10 4" xfId="307"/>
    <cellStyle name="Normal 11" xfId="292"/>
    <cellStyle name="Normal 11 2" xfId="91"/>
    <cellStyle name="Normal 11 2 2" xfId="308"/>
    <cellStyle name="Normal 11 3" xfId="309"/>
    <cellStyle name="Normal 11 4" xfId="310"/>
    <cellStyle name="Normal 12" xfId="239"/>
    <cellStyle name="Normal 12 2" xfId="240"/>
    <cellStyle name="Normal 12 2 2" xfId="311"/>
    <cellStyle name="Normal 12 2 2 2" xfId="438"/>
    <cellStyle name="Normal 12 3" xfId="312"/>
    <cellStyle name="Normal 12 4" xfId="313"/>
    <cellStyle name="Normal 13" xfId="279"/>
    <cellStyle name="Normal 13 2" xfId="314"/>
    <cellStyle name="Normal 13 3" xfId="315"/>
    <cellStyle name="Normal 13 3 2" xfId="316"/>
    <cellStyle name="Normal 13 4" xfId="317"/>
    <cellStyle name="Normal 14" xfId="280"/>
    <cellStyle name="Normal 14 2" xfId="318"/>
    <cellStyle name="Normal 14 3" xfId="319"/>
    <cellStyle name="Normal 14 4" xfId="320"/>
    <cellStyle name="Normal 15" xfId="293"/>
    <cellStyle name="Normal 15 2" xfId="321"/>
    <cellStyle name="Normal 15 3" xfId="322"/>
    <cellStyle name="Normal 15 4" xfId="323"/>
    <cellStyle name="Normal 16 2" xfId="324"/>
    <cellStyle name="Normal 16 3" xfId="325"/>
    <cellStyle name="Normal 16 4" xfId="326"/>
    <cellStyle name="Normal 17" xfId="327"/>
    <cellStyle name="Normal 17 2" xfId="328"/>
    <cellStyle name="Normal 17 3" xfId="329"/>
    <cellStyle name="Normal 17 4" xfId="330"/>
    <cellStyle name="Normal 18 2" xfId="331"/>
    <cellStyle name="Normal 18 3" xfId="332"/>
    <cellStyle name="Normal 18 4" xfId="333"/>
    <cellStyle name="Normal 19 2" xfId="334"/>
    <cellStyle name="Normal 19 3" xfId="335"/>
    <cellStyle name="Normal 19 4" xfId="336"/>
    <cellStyle name="Normal 2" xfId="92"/>
    <cellStyle name="Normal 2 10" xfId="337"/>
    <cellStyle name="Normal 2 11" xfId="338"/>
    <cellStyle name="Normal 2 12" xfId="339"/>
    <cellStyle name="Normal 2 13" xfId="340"/>
    <cellStyle name="Normal 2 14" xfId="341"/>
    <cellStyle name="Normal 2 15" xfId="342"/>
    <cellStyle name="Normal 2 16" xfId="343"/>
    <cellStyle name="Normal 2 17" xfId="344"/>
    <cellStyle name="Normal 2 18" xfId="345"/>
    <cellStyle name="Normal 2 19" xfId="346"/>
    <cellStyle name="Normal 2 2" xfId="93"/>
    <cellStyle name="Normal 2 2 10" xfId="433"/>
    <cellStyle name="Normal 2 2 2" xfId="94"/>
    <cellStyle name="Normal 2 2 2 2" xfId="95"/>
    <cellStyle name="Normal 2 2 3" xfId="96"/>
    <cellStyle name="Normal 2 2 3 2" xfId="97"/>
    <cellStyle name="Normal 2 2 3 3" xfId="98"/>
    <cellStyle name="Normal 2 2 3 4" xfId="99"/>
    <cellStyle name="Normal 2 2 3 5" xfId="100"/>
    <cellStyle name="Normal 2 2 3 6" xfId="101"/>
    <cellStyle name="Normal 2 2 3 7" xfId="102"/>
    <cellStyle name="Normal 2 2 3 8" xfId="440"/>
    <cellStyle name="Normal 2 2 3_cálculo da esp das camadas" xfId="103"/>
    <cellStyle name="Normal 2 2 4" xfId="104"/>
    <cellStyle name="Normal 2 2 5" xfId="105"/>
    <cellStyle name="Normal 2 2 6" xfId="106"/>
    <cellStyle name="Normal 2 2 7" xfId="107"/>
    <cellStyle name="Normal 2 2 8" xfId="108"/>
    <cellStyle name="Normal 2 2_cálculo da esp das camadas" xfId="109"/>
    <cellStyle name="Normal 2 20" xfId="347"/>
    <cellStyle name="Normal 2 21" xfId="348"/>
    <cellStyle name="Normal 2 3" xfId="110"/>
    <cellStyle name="Normal 2 4" xfId="111"/>
    <cellStyle name="Normal 2 5" xfId="349"/>
    <cellStyle name="Normal 2 6" xfId="350"/>
    <cellStyle name="Normal 2 7" xfId="351"/>
    <cellStyle name="Normal 2 8" xfId="352"/>
    <cellStyle name="Normal 2 9" xfId="353"/>
    <cellStyle name="Normal 3" xfId="112"/>
    <cellStyle name="Normal 3 2" xfId="113"/>
    <cellStyle name="Normal 3 2 2" xfId="114"/>
    <cellStyle name="Normal 3 2 3" xfId="354"/>
    <cellStyle name="Normal 3 3" xfId="115"/>
    <cellStyle name="Normal 4" xfId="116"/>
    <cellStyle name="Normal 4 10" xfId="355"/>
    <cellStyle name="Normal 4 11" xfId="356"/>
    <cellStyle name="Normal 4 2" xfId="117"/>
    <cellStyle name="Normal 4 2 2" xfId="118"/>
    <cellStyle name="Normal 4 2 3" xfId="241"/>
    <cellStyle name="Normal 4 3" xfId="119"/>
    <cellStyle name="Normal 4 3 2" xfId="357"/>
    <cellStyle name="Normal 4 4" xfId="358"/>
    <cellStyle name="Normal 4 5" xfId="359"/>
    <cellStyle name="Normal 4 6" xfId="360"/>
    <cellStyle name="Normal 4 7" xfId="361"/>
    <cellStyle name="Normal 4 8" xfId="362"/>
    <cellStyle name="Normal 4 9" xfId="363"/>
    <cellStyle name="Normal 5" xfId="120"/>
    <cellStyle name="Normal 5 2" xfId="121"/>
    <cellStyle name="Normal 5 2 2" xfId="122"/>
    <cellStyle name="Normal 5 2 2 10" xfId="441"/>
    <cellStyle name="Normal 5 2 3" xfId="123"/>
    <cellStyle name="Normal 5 3" xfId="364"/>
    <cellStyle name="Normal 5 4" xfId="365"/>
    <cellStyle name="Normal 5 5" xfId="366"/>
    <cellStyle name="Normal 5 6" xfId="367"/>
    <cellStyle name="Normal 5 7" xfId="368"/>
    <cellStyle name="Normal 6" xfId="124"/>
    <cellStyle name="Normal 6 2" xfId="125"/>
    <cellStyle name="Normal 6 2 4 2" xfId="443"/>
    <cellStyle name="Normal 6 3" xfId="369"/>
    <cellStyle name="Normal 6 3 2" xfId="370"/>
    <cellStyle name="Normal 6 4" xfId="371"/>
    <cellStyle name="Normal 6 5" xfId="372"/>
    <cellStyle name="Normal 6 6" xfId="373"/>
    <cellStyle name="Normal 6 7" xfId="374"/>
    <cellStyle name="Normal 7" xfId="126"/>
    <cellStyle name="Normal 7 2" xfId="127"/>
    <cellStyle name="Normal 7 2 2" xfId="375"/>
    <cellStyle name="Normal 7 3" xfId="128"/>
    <cellStyle name="Normal 7 3 2" xfId="376"/>
    <cellStyle name="Normal 7 4" xfId="129"/>
    <cellStyle name="Normal 7 4 2" xfId="377"/>
    <cellStyle name="Normal 7 5" xfId="130"/>
    <cellStyle name="Normal 7 5 2" xfId="378"/>
    <cellStyle name="Normal 7 6" xfId="131"/>
    <cellStyle name="Normal 7 6 2" xfId="379"/>
    <cellStyle name="Normal 7 7" xfId="132"/>
    <cellStyle name="Normal 7 7 2" xfId="380"/>
    <cellStyle name="Normal 7_cálculo da esp das camadas" xfId="133"/>
    <cellStyle name="Normal 8" xfId="134"/>
    <cellStyle name="Normal 8 2" xfId="135"/>
    <cellStyle name="Normal 8 3" xfId="136"/>
    <cellStyle name="Normal 8 4" xfId="137"/>
    <cellStyle name="Normal 8 5" xfId="138"/>
    <cellStyle name="Normal 8 5 2" xfId="139"/>
    <cellStyle name="Normal 9" xfId="140"/>
    <cellStyle name="Normal 9 2" xfId="242"/>
    <cellStyle name="Nota 2" xfId="141"/>
    <cellStyle name="Nota 3" xfId="281"/>
    <cellStyle name="Nota 3 2" xfId="381"/>
    <cellStyle name="Note" xfId="243"/>
    <cellStyle name="Note 2" xfId="282"/>
    <cellStyle name="Numero" xfId="142"/>
    <cellStyle name="Output" xfId="143"/>
    <cellStyle name="Porcentagem" xfId="144" builtinId="5"/>
    <cellStyle name="Porcentagem 2" xfId="145"/>
    <cellStyle name="Porcentagem 2 10" xfId="434"/>
    <cellStyle name="Porcentagem 2 2" xfId="146"/>
    <cellStyle name="Porcentagem 2 2 2" xfId="147"/>
    <cellStyle name="Porcentagem 2 3" xfId="148"/>
    <cellStyle name="Porcentagem 2 3 2" xfId="149"/>
    <cellStyle name="Porcentagem 2 4" xfId="150"/>
    <cellStyle name="Porcentagem 3" xfId="151"/>
    <cellStyle name="Porcentagem 3 2" xfId="152"/>
    <cellStyle name="Porcentagem 3 2 2" xfId="153"/>
    <cellStyle name="Porcentagem 3 3" xfId="154"/>
    <cellStyle name="Porcentagem 3 4" xfId="155"/>
    <cellStyle name="Porcentagem 4" xfId="156"/>
    <cellStyle name="Porcentagem 4 2" xfId="157"/>
    <cellStyle name="Porcentagem 4 3" xfId="158"/>
    <cellStyle name="Porcentagem 4 4" xfId="159"/>
    <cellStyle name="Porcentagem 4 5" xfId="160"/>
    <cellStyle name="Porcentagem 4 6" xfId="161"/>
    <cellStyle name="Porcentagem 4 7" xfId="162"/>
    <cellStyle name="Porcentagem 4 8" xfId="382"/>
    <cellStyle name="Porcentagem 4 8 2" xfId="383"/>
    <cellStyle name="Porcentagem 5" xfId="163"/>
    <cellStyle name="Porcentagem 5 2" xfId="164"/>
    <cellStyle name="Porcentagem 5 2 2" xfId="384"/>
    <cellStyle name="Porcentagem 5 2 3" xfId="385"/>
    <cellStyle name="Porcentagem 5 3" xfId="165"/>
    <cellStyle name="Porcentagem 5 4" xfId="386"/>
    <cellStyle name="Porcentagem 6" xfId="166"/>
    <cellStyle name="Porcentagem 6 2" xfId="167"/>
    <cellStyle name="Porcentagem 6 3" xfId="168"/>
    <cellStyle name="Porcentagem 6 4" xfId="169"/>
    <cellStyle name="Porcentagem 6 5" xfId="170"/>
    <cellStyle name="Porcentagem 6 6" xfId="171"/>
    <cellStyle name="Porcentagem 6 7" xfId="172"/>
    <cellStyle name="Porcentagem 7" xfId="173"/>
    <cellStyle name="Porcentagem 7 2" xfId="387"/>
    <cellStyle name="Porcentagem 7 3" xfId="388"/>
    <cellStyle name="Porcentagem 8" xfId="389"/>
    <cellStyle name="Saída 2" xfId="174"/>
    <cellStyle name="Saída 3" xfId="283"/>
    <cellStyle name="Separador de milhares 2" xfId="175"/>
    <cellStyle name="Separador de milhares 2 2" xfId="176"/>
    <cellStyle name="Separador de milhares 2 2 10" xfId="442"/>
    <cellStyle name="Separador de milhares 2 2 2" xfId="177"/>
    <cellStyle name="Separador de milhares 2 2 2 2" xfId="178"/>
    <cellStyle name="Separador de milhares 2 2 2 3" xfId="179"/>
    <cellStyle name="Separador de milhares 2 2 2 3 2" xfId="390"/>
    <cellStyle name="Separador de milhares 2 2 2 4" xfId="391"/>
    <cellStyle name="Separador de milhares 2 2 3" xfId="180"/>
    <cellStyle name="Separador de milhares 2 2 3 2" xfId="392"/>
    <cellStyle name="Separador de milhares 2 2 4" xfId="181"/>
    <cellStyle name="Separador de milhares 2 2 4 2" xfId="393"/>
    <cellStyle name="Separador de milhares 2 2 5" xfId="182"/>
    <cellStyle name="Separador de milhares 2 2 5 2" xfId="394"/>
    <cellStyle name="Separador de milhares 2 2 6" xfId="183"/>
    <cellStyle name="Separador de milhares 2 2 6 2" xfId="395"/>
    <cellStyle name="Separador de milhares 2 2 7" xfId="396"/>
    <cellStyle name="Separador de milhares 2 3" xfId="184"/>
    <cellStyle name="Separador de milhares 2 3 2" xfId="185"/>
    <cellStyle name="Separador de milhares 2 3 2 2" xfId="397"/>
    <cellStyle name="Separador de milhares 2 3 3" xfId="398"/>
    <cellStyle name="Separador de milhares 2 4" xfId="186"/>
    <cellStyle name="Separador de milhares 2 5" xfId="187"/>
    <cellStyle name="Separador de milhares 2 5 2" xfId="188"/>
    <cellStyle name="Separador de milhares 2 5 2 2" xfId="399"/>
    <cellStyle name="Separador de milhares 2 5 3" xfId="244"/>
    <cellStyle name="Separador de milhares 2 5 4" xfId="400"/>
    <cellStyle name="Separador de milhares 2 6" xfId="401"/>
    <cellStyle name="Separador de milhares 2 7" xfId="402"/>
    <cellStyle name="Separador de milhares 3" xfId="189"/>
    <cellStyle name="Separador de milhares 3 2" xfId="190"/>
    <cellStyle name="Separador de milhares 3 2 2" xfId="191"/>
    <cellStyle name="Separador de milhares 3 2 2 2" xfId="403"/>
    <cellStyle name="Separador de milhares 3 2 3" xfId="404"/>
    <cellStyle name="Separador de milhares 3 3" xfId="192"/>
    <cellStyle name="Separador de milhares 4" xfId="193"/>
    <cellStyle name="Separador de milhares 4 2" xfId="194"/>
    <cellStyle name="Separador de milhares 4 2 2" xfId="195"/>
    <cellStyle name="Separador de milhares 4 2 2 2" xfId="405"/>
    <cellStyle name="Separador de milhares 4 2 3" xfId="406"/>
    <cellStyle name="Separador de milhares 4 3" xfId="196"/>
    <cellStyle name="Separador de milhares 4 3 2" xfId="407"/>
    <cellStyle name="Separador de milhares 4 4" xfId="408"/>
    <cellStyle name="Separador de milhares 5" xfId="197"/>
    <cellStyle name="Separador de milhares 5 2" xfId="198"/>
    <cellStyle name="Separador de milhares 5 3" xfId="409"/>
    <cellStyle name="Separador de milhares 6" xfId="199"/>
    <cellStyle name="Separador de milhares 7" xfId="200"/>
    <cellStyle name="Separador de milhares 7 2" xfId="201"/>
    <cellStyle name="Separador de milhares 7 2 2" xfId="410"/>
    <cellStyle name="Separador de milhares 7 3" xfId="202"/>
    <cellStyle name="Separador de milhares 7 3 2" xfId="411"/>
    <cellStyle name="Separador de milhares 7 4" xfId="203"/>
    <cellStyle name="Separador de milhares 7 4 2" xfId="412"/>
    <cellStyle name="Separador de milhares 7 5" xfId="204"/>
    <cellStyle name="Separador de milhares 7 5 2" xfId="413"/>
    <cellStyle name="Separador de milhares 7 6" xfId="205"/>
    <cellStyle name="Separador de milhares 7 6 2" xfId="414"/>
    <cellStyle name="Separador de milhares 7 7" xfId="206"/>
    <cellStyle name="Separador de milhares 7 7 2" xfId="415"/>
    <cellStyle name="Separador de milhares 7 8" xfId="416"/>
    <cellStyle name="Separador de milhares 8" xfId="207"/>
    <cellStyle name="sub-total" xfId="208"/>
    <cellStyle name="sub-total 2" xfId="417"/>
    <cellStyle name="Texto de Aviso 2" xfId="209"/>
    <cellStyle name="Texto de Aviso 3" xfId="284"/>
    <cellStyle name="Texto Explicativo 2" xfId="210"/>
    <cellStyle name="Texto Explicativo 3" xfId="285"/>
    <cellStyle name="Title" xfId="211"/>
    <cellStyle name="Título 1 1" xfId="212"/>
    <cellStyle name="Título 1 2" xfId="213"/>
    <cellStyle name="Título 1 3" xfId="286"/>
    <cellStyle name="Título 2 2" xfId="214"/>
    <cellStyle name="Título 2 3" xfId="287"/>
    <cellStyle name="Título 3 2" xfId="215"/>
    <cellStyle name="Título 3 3" xfId="288"/>
    <cellStyle name="Título 4 2" xfId="216"/>
    <cellStyle name="Título 4 3" xfId="289"/>
    <cellStyle name="Título 5" xfId="217"/>
    <cellStyle name="Título 6" xfId="290"/>
    <cellStyle name="Total 2" xfId="218"/>
    <cellStyle name="Total 3" xfId="291"/>
    <cellStyle name="Vírgula" xfId="219" builtinId="3"/>
    <cellStyle name="Vírgula 2" xfId="220"/>
    <cellStyle name="Vírgula 2 10" xfId="436"/>
    <cellStyle name="Vírgula 2 2" xfId="221"/>
    <cellStyle name="Vírgula 2 2 2" xfId="232"/>
    <cellStyle name="Vírgula 2 2 2 2" xfId="418"/>
    <cellStyle name="Vírgula 2 3" xfId="222"/>
    <cellStyle name="Vírgula 2 3 2" xfId="245"/>
    <cellStyle name="Vírgula 2 3 2 2" xfId="435"/>
    <cellStyle name="Vírgula 2 4" xfId="246"/>
    <cellStyle name="Vírgula 2 4 2" xfId="419"/>
    <cellStyle name="Vírgula 2 5" xfId="420"/>
    <cellStyle name="Vírgula 3" xfId="223"/>
    <cellStyle name="Vírgula 3 2" xfId="224"/>
    <cellStyle name="Vírgula 3 2 2" xfId="421"/>
    <cellStyle name="Vírgula 3 3" xfId="225"/>
    <cellStyle name="Vírgula 3 3 2" xfId="422"/>
    <cellStyle name="Vírgula 3 4" xfId="423"/>
    <cellStyle name="Vírgula 4" xfId="226"/>
    <cellStyle name="Vírgula 4 2" xfId="227"/>
    <cellStyle name="Vírgula 4 2 2" xfId="424"/>
    <cellStyle name="Vírgula 4 2 2 2" xfId="425"/>
    <cellStyle name="Vírgula 4 2 3" xfId="426"/>
    <cellStyle name="Vírgula 4 2 4" xfId="427"/>
    <cellStyle name="Vírgula 4 3" xfId="428"/>
    <cellStyle name="Vírgula 5" xfId="228"/>
    <cellStyle name="Vírgula 5 2" xfId="429"/>
    <cellStyle name="Vírgula 6" xfId="229"/>
    <cellStyle name="Vírgula 6 2" xfId="430"/>
    <cellStyle name="Vírgula 7" xfId="431"/>
    <cellStyle name="Vírgula 8" xfId="432"/>
    <cellStyle name="Währung" xfId="230"/>
    <cellStyle name="Währung 2" xfId="231"/>
    <cellStyle name="Warning Text" xfId="24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8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38100</xdr:rowOff>
    </xdr:from>
    <xdr:to>
      <xdr:col>1</xdr:col>
      <xdr:colOff>838200</xdr:colOff>
      <xdr:row>4</xdr:row>
      <xdr:rowOff>152400</xdr:rowOff>
    </xdr:to>
    <xdr:pic>
      <xdr:nvPicPr>
        <xdr:cNvPr id="3" name="Imagem 3" descr="LOGO NEURILAN 900 X 636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8100"/>
          <a:ext cx="1562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57150</xdr:rowOff>
    </xdr:from>
    <xdr:to>
      <xdr:col>5</xdr:col>
      <xdr:colOff>922867</xdr:colOff>
      <xdr:row>4</xdr:row>
      <xdr:rowOff>144992</xdr:rowOff>
    </xdr:to>
    <xdr:pic>
      <xdr:nvPicPr>
        <xdr:cNvPr id="4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57150"/>
          <a:ext cx="1799167" cy="84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571500</xdr:colOff>
      <xdr:row>4</xdr:row>
      <xdr:rowOff>152400</xdr:rowOff>
    </xdr:to>
    <xdr:pic>
      <xdr:nvPicPr>
        <xdr:cNvPr id="3" name="Imagem 3" descr="LOGO NEURILAN 900 X 636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562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0</xdr:row>
      <xdr:rowOff>57150</xdr:rowOff>
    </xdr:from>
    <xdr:to>
      <xdr:col>5</xdr:col>
      <xdr:colOff>909465</xdr:colOff>
      <xdr:row>4</xdr:row>
      <xdr:rowOff>104775</xdr:rowOff>
    </xdr:to>
    <xdr:pic>
      <xdr:nvPicPr>
        <xdr:cNvPr id="4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57150"/>
          <a:ext cx="163336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723900</xdr:colOff>
      <xdr:row>4</xdr:row>
      <xdr:rowOff>200025</xdr:rowOff>
    </xdr:to>
    <xdr:pic>
      <xdr:nvPicPr>
        <xdr:cNvPr id="3" name="Imagem 3" descr="LOGO NEURILAN 900 X 636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0</xdr:row>
      <xdr:rowOff>114300</xdr:rowOff>
    </xdr:from>
    <xdr:to>
      <xdr:col>10</xdr:col>
      <xdr:colOff>970492</xdr:colOff>
      <xdr:row>4</xdr:row>
      <xdr:rowOff>11642</xdr:rowOff>
    </xdr:to>
    <xdr:pic>
      <xdr:nvPicPr>
        <xdr:cNvPr id="4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114300"/>
          <a:ext cx="1799167" cy="84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632331</xdr:colOff>
      <xdr:row>0</xdr:row>
      <xdr:rowOff>83245</xdr:rowOff>
    </xdr:from>
    <xdr:to>
      <xdr:col>15</xdr:col>
      <xdr:colOff>323192</xdr:colOff>
      <xdr:row>4</xdr:row>
      <xdr:rowOff>164683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2302" y="83245"/>
          <a:ext cx="1797567" cy="854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189701</xdr:colOff>
      <xdr:row>0</xdr:row>
      <xdr:rowOff>0</xdr:rowOff>
    </xdr:from>
    <xdr:to>
      <xdr:col>1</xdr:col>
      <xdr:colOff>1768129</xdr:colOff>
      <xdr:row>4</xdr:row>
      <xdr:rowOff>80440</xdr:rowOff>
    </xdr:to>
    <xdr:pic>
      <xdr:nvPicPr>
        <xdr:cNvPr id="4" name="Imagem 3" descr="LOGO NEURILAN 900 X 636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319" y="0"/>
          <a:ext cx="1578428" cy="853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95251</xdr:rowOff>
    </xdr:from>
    <xdr:to>
      <xdr:col>3</xdr:col>
      <xdr:colOff>196708</xdr:colOff>
      <xdr:row>4</xdr:row>
      <xdr:rowOff>63500</xdr:rowOff>
    </xdr:to>
    <xdr:pic>
      <xdr:nvPicPr>
        <xdr:cNvPr id="2" name="Imagem 3" descr="LOGO NEURILAN 900 X 636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318541" cy="709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1354667</xdr:colOff>
      <xdr:row>0</xdr:row>
      <xdr:rowOff>158750</xdr:rowOff>
    </xdr:from>
    <xdr:to>
      <xdr:col>7</xdr:col>
      <xdr:colOff>1058334</xdr:colOff>
      <xdr:row>3</xdr:row>
      <xdr:rowOff>152730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158750"/>
          <a:ext cx="1174751" cy="55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ato\mt-220\Meus%20documentos\Obra%20326AS\Medi&#231;&#245;es\DVOP\6&#170;%20Medi&#231;&#227;o%20DVOP\6&#170;%20Medi&#231;ao%20DVO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Ent&#176;%20235%20-%20BR%20-%20163%20(nova%20mutun)%20-%20Lote%20I\MEDI&#199;&#213;ES\4&#170;_MEDI&#199;&#195;O_MT-24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BRAS%20EM%20EXECU&#199;&#195;O\Obra%20114%20-%20Estrada%20do%20Moinho\Obra\pROJETOS\Arquimedes%20Pereira%20Lima\VOLUME%204%20-%20OR&#199;AMENTO\OR&#199;AMENTO%20ARCHIMEDES%20PEREIRA_COMPLE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187.2000\Quadros%20para%20Licita&#231;&#245;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R-163\6&#170;%20ap&#243;s%20repac.%20LOTE%2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T%20170%20(Brasnorte%20-%20Rio%20Juruena%20AGRIMAT)\Medi&#231;&#245;es%20Agrimat%20SINFRA\2&#170;%20Medi&#231;&#227;o%20Oficial%20Agrimat%20IC-001%20Set_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%20100km)/Medi&#231;&#245;es%20Agrimat/Triunfo/Obra/Obra%20n&#186;%20199/2&#170;%20Repactua&#231;&#227;o/4&#170;%20medi&#231;&#227;o%20199%20ap&#243;s%202&#170;%20repactua&#231;&#227;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370%20POCON&#201;%20-%20PORTO%20CERCADO%20(PARTE%20URBANA)\ALA&#205;NE\EXCEL\TRANSPORT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8\central-de-projetos\Diversos\PROTOTIPO%20DE%20MEDI&#199;&#195;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versos\PROTOTIPO%20DE%20MEDI&#199;&#195;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DOVIAS%20FEDERAIS\BR%20163%20GUARANT&#195;%20-%20DIVISA%20MT-PA%20fernando\PLANO%20TRABALHO%20VIGENTE\BR%20163%20CALMON%20FINAL\Oramento_Ago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)/2&#170;%20medi&#231;&#227;o%20Agrim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-Lote%20II\Ala&#237;ne\EXCEL\LOTE%2002\OR&#199;AMENTO-MT-249%20(Km%2011-Rio%20Arinos-Entr.%20MT-010)%20-%2016,80%20km_PROJET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3\MT%20-%20351-241%20(MANSO)\ALA&#205;NE\EXCEL\OR&#199;AMEN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670.00\Equipamento%20e%20M&#227;o%20de%20Obra%20670.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%20-%20249%20%20-%20Lote%20II\ALA&#205;NE\EXCEL\LOTE%2002\OR&#199;AMENTO-MT-249%20(Km%2011-Rio%20Arinos-Entr.%20MT-010)%20-%2030%20k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-270%20(COLONIA%20-%20MIMOSO)\OR&#199;AMENTO%20E%20PLANO%20DE%20TRABALHO\OR&#199;AMENTO%20MT-23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dor\Meus%20documentos\TERCIO\MT%20370%20ESTRADA%20PARQUE\22_JUN\Ultima%20do%20Everaldo%2022_06_05\TRANSPORT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Diversos/PROTOTIPO%20DE%20MEDI&#199;&#195;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uriney\c\Meus%20documentos\geosolo\1&#170;%20M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f01945\Configura&#231;&#245;es%20locais\Temporary%20Internet%20Files\Content.IE5\QXPOF0PY\OR&#199;AMENTO..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1&#170;%20MED%20PROV%20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ecnico\T&#201;CNICA\DNER\19%20DISTRITO%20RODOVI&#193;RIO%20FEDERAL\CARTA%20CONVITE%20N&#176;%200129-98-19\CARTA%20CONVITE%20N&#176;%200129-98-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8\central-de-projetos\DOCUME~1\RAPHAE~1.POR\CONFIG~1\Temp\Rar$DI00.610\Acabamentos2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3\Grupos\DOCUME~1\RAPHAE~1.POR\CONFIG~1\Temp\Rar$DI00.610\Acabamentos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LATÓRIO"/>
      <sheetName val="RESUMO-DVOP"/>
      <sheetName val="REAJU"/>
      <sheetName val="Mat Asf"/>
      <sheetName val="Crono Físico-Financeiro"/>
      <sheetName val="Plan1"/>
      <sheetName val="terraplenagem"/>
      <sheetName val="preench rebaixo em rocha"/>
      <sheetName val="DMT"/>
      <sheetName val="remoção de base antiga"/>
      <sheetName val="subbase (1)"/>
      <sheetName val="base (1)"/>
      <sheetName val="Imprimação (1)"/>
      <sheetName val="pintura de ligação (1)"/>
      <sheetName val="CBUQ (1)"/>
      <sheetName val="Binder (1)"/>
      <sheetName val="Transp-Massa (1)"/>
      <sheetName val="Transp-Brita (1)"/>
      <sheetName val="remoção de pavim (1)"/>
      <sheetName val="dreno transversal (1)"/>
      <sheetName val="meio fio com sarjeta conjug (1)"/>
      <sheetName val="base (2)"/>
      <sheetName val="transp mat jaz (2)"/>
      <sheetName val="remoçao de pavim (1)"/>
      <sheetName val="Pintura de ligação (2)"/>
      <sheetName val="CBUQ (2)"/>
      <sheetName val="Transp-Massa (2)"/>
      <sheetName val="Transp-Brita (2)"/>
      <sheetName val="RESUMO_DVOP"/>
      <sheetName val="Aux.da anterior"/>
      <sheetName val="Cubação"/>
      <sheetName val="Desmat"/>
      <sheetName val="Croqui"/>
      <sheetName val="CALCULOS AUXILIARES"/>
      <sheetName val="Pato"/>
    </sheetNames>
    <sheetDataSet>
      <sheetData sheetId="0" refreshError="1"/>
      <sheetData sheetId="1" refreshError="1">
        <row r="2">
          <cell r="B2" t="str">
            <v>OBRA: Complementação da Restauração de Rodovias Pavimentadas e Melhoramentos</v>
          </cell>
        </row>
        <row r="3">
          <cell r="B3" t="str">
            <v>RODOVIA/PROGRAMA: MT-358</v>
          </cell>
        </row>
        <row r="4">
          <cell r="B4" t="str">
            <v>TRECHO: Tangará da Serra - Assari</v>
          </cell>
        </row>
        <row r="5">
          <cell r="B5" t="str">
            <v>SUB-TRECHO: Tangará da Serra - Entrº MT-343</v>
          </cell>
        </row>
        <row r="6">
          <cell r="B6" t="str">
            <v>CONTRATO: 005/2001/00/00-P.Jur.</v>
          </cell>
        </row>
        <row r="7">
          <cell r="B7" t="str">
            <v>REFERÊNCIA (nº ordem med./aval): 6ª Medição Provisória</v>
          </cell>
        </row>
        <row r="8">
          <cell r="B8" t="str">
            <v>PERÍODO SIMPLES: 01/08/01 à 31/08/01</v>
          </cell>
        </row>
        <row r="9">
          <cell r="B9" t="str">
            <v>FIRMA: CONSTRUTORA TRIUNFO S/A</v>
          </cell>
        </row>
        <row r="10">
          <cell r="B10" t="str">
            <v>RELATÓRIO  DOS  SERVIÇOS  EXECUTADOS</v>
          </cell>
        </row>
        <row r="11">
          <cell r="B11" t="str">
            <v>CÓDIGO</v>
          </cell>
          <cell r="C11" t="str">
            <v>DISCRIMINAÇÃO</v>
          </cell>
          <cell r="D11" t="str">
            <v>UNID.</v>
          </cell>
        </row>
        <row r="12">
          <cell r="C12" t="str">
            <v>MELHORAMENTOS</v>
          </cell>
        </row>
        <row r="13">
          <cell r="B13">
            <v>40000</v>
          </cell>
          <cell r="C13" t="str">
            <v>TERRAPLENAGEM</v>
          </cell>
        </row>
        <row r="14">
          <cell r="B14">
            <v>40110</v>
          </cell>
          <cell r="C14" t="str">
            <v>Desmatamento, destocamento e limpeza em mata</v>
          </cell>
          <cell r="D14" t="str">
            <v>m²</v>
          </cell>
        </row>
        <row r="15">
          <cell r="B15">
            <v>40140</v>
          </cell>
          <cell r="C15" t="str">
            <v>Remoção e limpeza da camada vegetal</v>
          </cell>
          <cell r="D15" t="str">
            <v>m²</v>
          </cell>
        </row>
        <row r="16">
          <cell r="B16">
            <v>40201</v>
          </cell>
          <cell r="C16" t="str">
            <v>Escavação, carga e transp. de mat. de 1ª cat. DMT &lt; 50 m</v>
          </cell>
          <cell r="D16" t="str">
            <v>m³</v>
          </cell>
        </row>
        <row r="17">
          <cell r="B17">
            <v>40202</v>
          </cell>
          <cell r="C17" t="str">
            <v>Escavação, carga e transp. de mat. de 1ª cat. 50 &lt; DMT &lt; 200 m</v>
          </cell>
          <cell r="D17" t="str">
            <v>m³</v>
          </cell>
        </row>
        <row r="18">
          <cell r="B18">
            <v>40203</v>
          </cell>
          <cell r="C18" t="str">
            <v>Escavação, carga e transp. de mat. de 1ª cat. 200 &lt; DMT &lt; 400 m</v>
          </cell>
          <cell r="D18" t="str">
            <v>m³</v>
          </cell>
        </row>
        <row r="19">
          <cell r="B19">
            <v>40204</v>
          </cell>
          <cell r="C19" t="str">
            <v>Escavação, carga e transp. de mat. de 1ª cat. 400 &lt; DMT &lt; 600 m</v>
          </cell>
          <cell r="D19" t="str">
            <v>m³</v>
          </cell>
        </row>
        <row r="20">
          <cell r="B20">
            <v>40205</v>
          </cell>
          <cell r="C20" t="str">
            <v>Escavação, carga e transp. de mat. de 1ª cat. 600 &lt; DMT &lt; 800 m</v>
          </cell>
          <cell r="D20" t="str">
            <v>m³</v>
          </cell>
        </row>
        <row r="21">
          <cell r="B21">
            <v>40206</v>
          </cell>
          <cell r="C21" t="str">
            <v>Escavação, carga e transp. de mat. de 1ª cat. 800 &lt; DMT &lt; 1000 m</v>
          </cell>
          <cell r="D21" t="str">
            <v>m³</v>
          </cell>
        </row>
        <row r="22">
          <cell r="B22">
            <v>40207</v>
          </cell>
          <cell r="C22" t="str">
            <v>Escavação, carga e transp. de mat. de 1ª cat. 1000 &lt; DMT &lt; 1200 m</v>
          </cell>
          <cell r="D22" t="str">
            <v>m³</v>
          </cell>
        </row>
        <row r="23">
          <cell r="B23">
            <v>40209</v>
          </cell>
          <cell r="C23" t="str">
            <v>Escavação, carga e transp. de mat. de 1ª cat. 1400 &lt; DMT &lt; 1600 m</v>
          </cell>
          <cell r="D23" t="str">
            <v>m³</v>
          </cell>
        </row>
        <row r="24">
          <cell r="B24">
            <v>40211</v>
          </cell>
          <cell r="C24" t="str">
            <v>Escavação, carga e transp. de mat. de 1ª cat. 1800 &lt; DMT &lt; 2000 m</v>
          </cell>
          <cell r="D24" t="str">
            <v>m³</v>
          </cell>
        </row>
        <row r="25">
          <cell r="B25">
            <v>40212</v>
          </cell>
          <cell r="C25" t="str">
            <v>Escavação, carga e transp. de mat. de 1ª cat. 2000 &lt; DMT &lt; 3000 m</v>
          </cell>
          <cell r="D25" t="str">
            <v>m³</v>
          </cell>
        </row>
        <row r="26">
          <cell r="B26">
            <v>40301</v>
          </cell>
          <cell r="C26" t="str">
            <v>Escavação, carga e transp. de mat. de 2ª cat. DMT &lt; 50 m</v>
          </cell>
          <cell r="D26" t="str">
            <v>m³</v>
          </cell>
        </row>
        <row r="27">
          <cell r="B27">
            <v>40302</v>
          </cell>
          <cell r="C27" t="str">
            <v>Escavação, carga e transp. de mat. de 2ª cat. 50 &lt; DMT &lt; 200 m</v>
          </cell>
          <cell r="D27" t="str">
            <v>m³</v>
          </cell>
        </row>
        <row r="28">
          <cell r="B28">
            <v>40303</v>
          </cell>
          <cell r="C28" t="str">
            <v>Escavação, carga e transp. de mat. de 2ª cat. 200 &lt; DMT &lt; 400 m</v>
          </cell>
          <cell r="D28" t="str">
            <v>m³</v>
          </cell>
        </row>
        <row r="29">
          <cell r="B29">
            <v>40304</v>
          </cell>
          <cell r="C29" t="str">
            <v>Escavação, carga e transp. de mat. de 2ª cat. 400 &lt; DMT &lt; 600 m</v>
          </cell>
          <cell r="D29" t="str">
            <v>m³</v>
          </cell>
        </row>
        <row r="30">
          <cell r="B30">
            <v>40305</v>
          </cell>
          <cell r="C30" t="str">
            <v>Escavação, carga e transp. de mat. de 2ª cat. 600 &lt; DMT &lt; 800 m</v>
          </cell>
          <cell r="D30" t="str">
            <v>m³</v>
          </cell>
          <cell r="I30">
            <v>6159.39</v>
          </cell>
        </row>
        <row r="31">
          <cell r="B31">
            <v>40306</v>
          </cell>
          <cell r="C31" t="str">
            <v>Escavação, carga e transp. de mat. de 2ª cat. 800 &lt; DMT &lt; 1000 m</v>
          </cell>
          <cell r="D31" t="str">
            <v>m³</v>
          </cell>
          <cell r="I31">
            <v>1052.415</v>
          </cell>
        </row>
        <row r="32">
          <cell r="B32">
            <v>40401</v>
          </cell>
          <cell r="C32" t="str">
            <v>Escavação, carga e transp. de mat. de 3ª cat. DMT &lt; 50 m</v>
          </cell>
          <cell r="D32" t="str">
            <v>m³</v>
          </cell>
        </row>
        <row r="33">
          <cell r="B33">
            <v>40402</v>
          </cell>
          <cell r="C33" t="str">
            <v>Escavação, carga e transp. de mat. de 3ª cat. 50 &lt; DMT &lt; 200 m</v>
          </cell>
          <cell r="D33" t="str">
            <v>m³</v>
          </cell>
        </row>
        <row r="34">
          <cell r="B34">
            <v>40403</v>
          </cell>
          <cell r="C34" t="str">
            <v>Escavação, carga e transp. de mat. de 3ª cat. 200 &lt; DMT &lt; 400 m</v>
          </cell>
          <cell r="D34" t="str">
            <v>m³</v>
          </cell>
        </row>
        <row r="35">
          <cell r="B35">
            <v>40404</v>
          </cell>
          <cell r="C35" t="str">
            <v>Escavação, carga e transp. de mat. de 3ª cat. 400 &lt; DMT &lt; 600 m</v>
          </cell>
          <cell r="D35" t="str">
            <v>m³</v>
          </cell>
        </row>
        <row r="36">
          <cell r="B36">
            <v>40405</v>
          </cell>
          <cell r="C36" t="str">
            <v>Escavação, carga e transp. de mat. de 3ª cat. 600 &lt; DMT &lt; 800 m</v>
          </cell>
          <cell r="D36" t="str">
            <v>m³</v>
          </cell>
        </row>
        <row r="37">
          <cell r="B37">
            <v>40406</v>
          </cell>
          <cell r="C37" t="str">
            <v>Escavação, carga e transp. de mat. de 3ª cat. 800 &lt; DMT &lt; 1000 m</v>
          </cell>
          <cell r="D37" t="str">
            <v>m³</v>
          </cell>
        </row>
        <row r="38">
          <cell r="B38">
            <v>40407</v>
          </cell>
          <cell r="C38" t="str">
            <v>Escavação, carga e transp. de mat. de 3ª cat. 1000 &lt; DMT &lt; 1200 m</v>
          </cell>
          <cell r="D38" t="str">
            <v>m³</v>
          </cell>
        </row>
        <row r="39">
          <cell r="B39">
            <v>40510</v>
          </cell>
          <cell r="C39" t="str">
            <v>Compactação de aterros a 95% do Proctor Normal</v>
          </cell>
          <cell r="D39" t="str">
            <v>m³</v>
          </cell>
        </row>
        <row r="40">
          <cell r="B40">
            <v>40520</v>
          </cell>
          <cell r="C40" t="str">
            <v>Compactação de aterros a 100% do Proctor Normal</v>
          </cell>
          <cell r="D40" t="str">
            <v>m³</v>
          </cell>
        </row>
        <row r="41">
          <cell r="B41">
            <v>40710</v>
          </cell>
          <cell r="C41" t="str">
            <v>Preenchimento de rebaixo em rocha</v>
          </cell>
          <cell r="D41" t="str">
            <v>m³</v>
          </cell>
        </row>
        <row r="43">
          <cell r="B43">
            <v>50000</v>
          </cell>
          <cell r="C43" t="str">
            <v>PAVIMENTAÇÃO</v>
          </cell>
        </row>
        <row r="44">
          <cell r="B44">
            <v>50100</v>
          </cell>
          <cell r="C44" t="str">
            <v>Regularização do sub-leito</v>
          </cell>
          <cell r="D44" t="str">
            <v>m²</v>
          </cell>
        </row>
        <row r="45">
          <cell r="B45">
            <v>50210</v>
          </cell>
          <cell r="C45" t="str">
            <v>Sub-base de solo estabilizado sem mistura</v>
          </cell>
          <cell r="D45" t="str">
            <v>m³</v>
          </cell>
        </row>
        <row r="46">
          <cell r="B46">
            <v>50230</v>
          </cell>
          <cell r="C46" t="str">
            <v>Base de solo estabilizado sem mistura</v>
          </cell>
          <cell r="D46" t="str">
            <v>m³</v>
          </cell>
        </row>
        <row r="47">
          <cell r="B47">
            <v>50610</v>
          </cell>
          <cell r="C47" t="str">
            <v>Imprimação asfáltica - execução</v>
          </cell>
          <cell r="D47" t="str">
            <v>m²</v>
          </cell>
        </row>
        <row r="48">
          <cell r="B48">
            <v>50620</v>
          </cell>
          <cell r="C48" t="str">
            <v>Pintura de ligação - execução</v>
          </cell>
          <cell r="D48" t="str">
            <v>m²</v>
          </cell>
        </row>
        <row r="49">
          <cell r="B49">
            <v>50740</v>
          </cell>
          <cell r="C49" t="str">
            <v>Concreto betuminoso usinado a quente</v>
          </cell>
          <cell r="D49" t="str">
            <v>m³</v>
          </cell>
        </row>
        <row r="50">
          <cell r="B50">
            <v>50745</v>
          </cell>
          <cell r="C50" t="str">
            <v>Concreto betuminoso usinado a quente para Binder</v>
          </cell>
          <cell r="D50" t="str">
            <v>m³</v>
          </cell>
        </row>
        <row r="51">
          <cell r="B51">
            <v>52010</v>
          </cell>
          <cell r="C51" t="str">
            <v>Transporte de material de jazida para sub-base e base</v>
          </cell>
          <cell r="D51" t="str">
            <v>m³xkm</v>
          </cell>
        </row>
        <row r="52">
          <cell r="B52">
            <v>52100</v>
          </cell>
          <cell r="C52" t="str">
            <v>Fornecimento e transporte de cimento asfáltico penetração CAP-20</v>
          </cell>
          <cell r="D52" t="str">
            <v>t</v>
          </cell>
        </row>
        <row r="53">
          <cell r="B53">
            <v>52200</v>
          </cell>
          <cell r="C53" t="str">
            <v>Fornecimento e transporte de asfalto CM-30</v>
          </cell>
          <cell r="D53" t="str">
            <v>t</v>
          </cell>
        </row>
        <row r="54">
          <cell r="B54">
            <v>52300</v>
          </cell>
          <cell r="C54" t="str">
            <v>Fornecimento e transporte de emulsão asfáltica RR-2C</v>
          </cell>
          <cell r="D54" t="str">
            <v>t</v>
          </cell>
        </row>
        <row r="55">
          <cell r="B55">
            <v>90219</v>
          </cell>
          <cell r="C55" t="str">
            <v>Remoção de pavimento</v>
          </cell>
          <cell r="D55" t="str">
            <v>m³</v>
          </cell>
        </row>
        <row r="56">
          <cell r="B56">
            <v>90543</v>
          </cell>
          <cell r="C56" t="str">
            <v>Transporte de C.B.U.Q. / Binder</v>
          </cell>
          <cell r="D56" t="str">
            <v>txkm</v>
          </cell>
        </row>
        <row r="58">
          <cell r="B58">
            <v>55000</v>
          </cell>
          <cell r="C58" t="str">
            <v>DRENAGEM</v>
          </cell>
        </row>
        <row r="59">
          <cell r="B59">
            <v>55110</v>
          </cell>
          <cell r="C59" t="str">
            <v>Dreno longitudinal para corte em rocha</v>
          </cell>
          <cell r="D59" t="str">
            <v>m</v>
          </cell>
        </row>
        <row r="60">
          <cell r="B60">
            <v>55130</v>
          </cell>
          <cell r="C60" t="str">
            <v>Dreno longitudinal para corte em solo tipo B (com Bidim)</v>
          </cell>
          <cell r="D60" t="str">
            <v>m</v>
          </cell>
        </row>
        <row r="61">
          <cell r="B61">
            <v>55150</v>
          </cell>
          <cell r="C61" t="str">
            <v>Dreno transversal de base</v>
          </cell>
          <cell r="D61" t="str">
            <v>m</v>
          </cell>
        </row>
        <row r="62">
          <cell r="B62">
            <v>55310</v>
          </cell>
          <cell r="C62" t="str">
            <v>Valeta de proteção sem revestimento</v>
          </cell>
          <cell r="D62" t="str">
            <v>m</v>
          </cell>
        </row>
        <row r="63">
          <cell r="B63">
            <v>55320</v>
          </cell>
          <cell r="C63" t="str">
            <v>Valeta de proteção com revestimento vegetal</v>
          </cell>
          <cell r="D63" t="str">
            <v>m</v>
          </cell>
        </row>
        <row r="64">
          <cell r="B64">
            <v>55330</v>
          </cell>
          <cell r="C64" t="str">
            <v>Valeta de proteção com revestimento em concreto para corte</v>
          </cell>
          <cell r="D64" t="str">
            <v>m</v>
          </cell>
        </row>
        <row r="65">
          <cell r="C65" t="str">
            <v>COMISSÃO DE FISCALIZAÇÃO</v>
          </cell>
        </row>
        <row r="72">
          <cell r="B72">
            <v>55340</v>
          </cell>
          <cell r="C72" t="str">
            <v>Valeta de proteção com revestimento em concreto para aterro</v>
          </cell>
          <cell r="D72" t="str">
            <v>m</v>
          </cell>
        </row>
        <row r="73">
          <cell r="B73">
            <v>55410</v>
          </cell>
          <cell r="C73" t="str">
            <v>Meio fio simples</v>
          </cell>
          <cell r="D73" t="str">
            <v>m</v>
          </cell>
        </row>
        <row r="74">
          <cell r="B74">
            <v>55500</v>
          </cell>
          <cell r="C74" t="str">
            <v>Meio fio com sarjeta conjugada</v>
          </cell>
          <cell r="D74" t="str">
            <v>m</v>
          </cell>
        </row>
        <row r="75">
          <cell r="B75">
            <v>55501</v>
          </cell>
          <cell r="C75" t="str">
            <v>Entrada d'água tipo I</v>
          </cell>
          <cell r="D75" t="str">
            <v>ud</v>
          </cell>
        </row>
        <row r="76">
          <cell r="B76">
            <v>55502</v>
          </cell>
          <cell r="C76" t="str">
            <v>Entrada d'água tipo II</v>
          </cell>
          <cell r="D76" t="str">
            <v>ud</v>
          </cell>
        </row>
        <row r="77">
          <cell r="B77">
            <v>55503</v>
          </cell>
          <cell r="C77" t="str">
            <v>Descida d'água tipo I</v>
          </cell>
          <cell r="D77" t="str">
            <v>m</v>
          </cell>
        </row>
        <row r="78">
          <cell r="B78">
            <v>55504</v>
          </cell>
          <cell r="C78" t="str">
            <v>Descida d'água tipo II</v>
          </cell>
          <cell r="D78" t="str">
            <v>m</v>
          </cell>
        </row>
        <row r="79">
          <cell r="B79">
            <v>55505</v>
          </cell>
          <cell r="C79" t="str">
            <v>Bacia de amortecimento tipo I e II</v>
          </cell>
          <cell r="D79" t="str">
            <v>ud</v>
          </cell>
        </row>
        <row r="80">
          <cell r="B80">
            <v>55510</v>
          </cell>
          <cell r="C80" t="str">
            <v>Sarjeta de corte tipo A</v>
          </cell>
          <cell r="D80" t="str">
            <v>m</v>
          </cell>
        </row>
        <row r="81">
          <cell r="B81">
            <v>55610</v>
          </cell>
          <cell r="C81" t="str">
            <v>Saída d'água de sarjeta tipo A</v>
          </cell>
          <cell r="D81" t="str">
            <v>ud</v>
          </cell>
        </row>
        <row r="82">
          <cell r="B82">
            <v>55720</v>
          </cell>
          <cell r="C82" t="str">
            <v>Caixa coletora tipo B</v>
          </cell>
          <cell r="D82" t="str">
            <v>ud</v>
          </cell>
        </row>
        <row r="84">
          <cell r="B84">
            <v>60000</v>
          </cell>
          <cell r="C84" t="str">
            <v>OBRAS DE ARTE CORRENTES</v>
          </cell>
        </row>
        <row r="85">
          <cell r="B85">
            <v>60103</v>
          </cell>
          <cell r="C85" t="str">
            <v>Corpo de BSTC ø = 0,80 m, tipo CA-1, inclusive berço</v>
          </cell>
          <cell r="D85" t="str">
            <v>m</v>
          </cell>
        </row>
        <row r="86">
          <cell r="B86">
            <v>60104</v>
          </cell>
          <cell r="C86" t="str">
            <v>Corpo de BSTC ø = 1,00 m, tipo CA-1, inclusive berço</v>
          </cell>
          <cell r="D86" t="str">
            <v>m</v>
          </cell>
        </row>
        <row r="87">
          <cell r="B87">
            <v>60105</v>
          </cell>
          <cell r="C87" t="str">
            <v>Corpo de BSTC ø = 1,20 m, tipo CA-1, inclusive berço</v>
          </cell>
          <cell r="D87" t="str">
            <v>m</v>
          </cell>
        </row>
        <row r="88">
          <cell r="B88">
            <v>60108</v>
          </cell>
          <cell r="C88" t="str">
            <v>Corpo de BDTC ø = 1,20 m, tipo CA-1, inclusive berço</v>
          </cell>
          <cell r="D88" t="str">
            <v>m</v>
          </cell>
        </row>
        <row r="89">
          <cell r="B89">
            <v>60111</v>
          </cell>
          <cell r="C89" t="str">
            <v>Corpo de BTTC ø = 1,00 m, tipo CA-1, inclusive berço</v>
          </cell>
          <cell r="D89" t="str">
            <v>m</v>
          </cell>
        </row>
        <row r="90">
          <cell r="B90">
            <v>60112</v>
          </cell>
          <cell r="C90" t="str">
            <v>Corpo de BTTC ø = 1,20 m, tipo CA-1, inclusive berço</v>
          </cell>
          <cell r="D90" t="str">
            <v>m</v>
          </cell>
        </row>
        <row r="91">
          <cell r="B91">
            <v>60203</v>
          </cell>
          <cell r="C91" t="str">
            <v>Boca de bueiro simples tubular de concreto ø = 0,80 m</v>
          </cell>
          <cell r="D91" t="str">
            <v>ud</v>
          </cell>
        </row>
        <row r="92">
          <cell r="B92">
            <v>60204</v>
          </cell>
          <cell r="C92" t="str">
            <v>Boca de bueiro simples tubular de concreto ø = 1,00 m</v>
          </cell>
          <cell r="D92" t="str">
            <v>ud</v>
          </cell>
        </row>
        <row r="93">
          <cell r="B93">
            <v>60205</v>
          </cell>
          <cell r="C93" t="str">
            <v>Boca de bueiro simples tubular de concreto ø = 1,20 m</v>
          </cell>
          <cell r="D93" t="str">
            <v>ud</v>
          </cell>
        </row>
        <row r="94">
          <cell r="B94">
            <v>60208</v>
          </cell>
          <cell r="C94" t="str">
            <v>Boca de bueiro duplo tubular de concreto ø = 1,20 m</v>
          </cell>
          <cell r="D94" t="str">
            <v>ud</v>
          </cell>
        </row>
        <row r="95">
          <cell r="B95">
            <v>60211</v>
          </cell>
          <cell r="C95" t="str">
            <v>Boca de bueiro triplo tubular de concreto ø = 1,00 m</v>
          </cell>
          <cell r="D95" t="str">
            <v>ud</v>
          </cell>
        </row>
        <row r="96">
          <cell r="B96">
            <v>60212</v>
          </cell>
          <cell r="C96" t="str">
            <v>Boca de bueiro triplo tubular de concreto ø = 1,20 m</v>
          </cell>
          <cell r="D96" t="str">
            <v>ud</v>
          </cell>
        </row>
        <row r="97">
          <cell r="B97">
            <v>61130</v>
          </cell>
          <cell r="C97" t="str">
            <v>Escavação manual de valas em material de 3ª categoria</v>
          </cell>
          <cell r="D97" t="str">
            <v>m³</v>
          </cell>
        </row>
        <row r="98">
          <cell r="B98">
            <v>61140</v>
          </cell>
          <cell r="C98" t="str">
            <v>Escavação mecânica de valas em material de 1ª categoria</v>
          </cell>
          <cell r="D98" t="str">
            <v>m³</v>
          </cell>
        </row>
        <row r="99">
          <cell r="B99">
            <v>61150</v>
          </cell>
          <cell r="C99" t="str">
            <v>Escavação mecânica de valas em material de 2ª categoria</v>
          </cell>
          <cell r="D99" t="str">
            <v>m³</v>
          </cell>
        </row>
        <row r="100">
          <cell r="B100">
            <v>61160</v>
          </cell>
          <cell r="C100" t="str">
            <v>Reaterro e compactação com placa vibratória</v>
          </cell>
          <cell r="D100" t="str">
            <v>m³</v>
          </cell>
        </row>
        <row r="101">
          <cell r="B101">
            <v>61200</v>
          </cell>
          <cell r="C101" t="str">
            <v>Demolição de estrutura de concreto</v>
          </cell>
          <cell r="D101" t="str">
            <v>m³</v>
          </cell>
        </row>
        <row r="102">
          <cell r="B102">
            <v>61410</v>
          </cell>
          <cell r="C102" t="str">
            <v>Remoção de bueiros tubulares</v>
          </cell>
          <cell r="D102" t="str">
            <v>m</v>
          </cell>
        </row>
        <row r="104">
          <cell r="B104">
            <v>80000</v>
          </cell>
          <cell r="C104" t="str">
            <v>OBRAS COMPLEMENTARES</v>
          </cell>
        </row>
        <row r="105">
          <cell r="B105">
            <v>80110</v>
          </cell>
          <cell r="C105" t="str">
            <v>Remoção e reconstrução de cercas</v>
          </cell>
          <cell r="D105" t="str">
            <v>m</v>
          </cell>
        </row>
        <row r="106">
          <cell r="B106">
            <v>80210</v>
          </cell>
          <cell r="C106" t="str">
            <v>Defensa com perfil e suporte metálico</v>
          </cell>
          <cell r="D106" t="str">
            <v>m</v>
          </cell>
        </row>
        <row r="107">
          <cell r="B107">
            <v>80302</v>
          </cell>
          <cell r="C107" t="str">
            <v>Placa de regulamentação circular ø = 1,00 m</v>
          </cell>
          <cell r="D107" t="str">
            <v>ud</v>
          </cell>
        </row>
        <row r="108">
          <cell r="B108">
            <v>80304</v>
          </cell>
          <cell r="C108" t="str">
            <v>Placa de regulamentação triangular L = 1,00 m</v>
          </cell>
          <cell r="D108" t="str">
            <v>ud</v>
          </cell>
        </row>
        <row r="109">
          <cell r="B109">
            <v>80305</v>
          </cell>
          <cell r="C109" t="str">
            <v>Placa de regulamentação de parada obrigatória (octagonal)</v>
          </cell>
          <cell r="D109" t="str">
            <v>ud</v>
          </cell>
        </row>
        <row r="110">
          <cell r="B110">
            <v>80307</v>
          </cell>
          <cell r="C110" t="str">
            <v>Placa de advertência (1,00 x 1,00 m)</v>
          </cell>
          <cell r="D110" t="str">
            <v>ud</v>
          </cell>
        </row>
        <row r="111">
          <cell r="B111">
            <v>80310</v>
          </cell>
          <cell r="C111" t="str">
            <v>Placa de identificação de rodovia</v>
          </cell>
          <cell r="D111" t="str">
            <v>ud</v>
          </cell>
        </row>
        <row r="112">
          <cell r="B112">
            <v>80332</v>
          </cell>
          <cell r="C112" t="str">
            <v>Placa de indicação (2,00 x 1,00 m)</v>
          </cell>
          <cell r="D112" t="str">
            <v>ud</v>
          </cell>
        </row>
        <row r="113">
          <cell r="B113">
            <v>80415</v>
          </cell>
          <cell r="C113" t="str">
            <v>Pintura de faixas horizontais para 2 anos de duração</v>
          </cell>
          <cell r="D113" t="str">
            <v>m²</v>
          </cell>
        </row>
        <row r="114">
          <cell r="B114">
            <v>80425</v>
          </cell>
          <cell r="C114" t="str">
            <v>Pintura de setas e zebrados para 2 anos de duração</v>
          </cell>
          <cell r="D114" t="str">
            <v>m²</v>
          </cell>
        </row>
        <row r="115">
          <cell r="B115">
            <v>80430</v>
          </cell>
          <cell r="C115" t="str">
            <v>Tacha refletiva bidirecional</v>
          </cell>
          <cell r="D115" t="str">
            <v>ud</v>
          </cell>
        </row>
        <row r="116">
          <cell r="B116">
            <v>80435</v>
          </cell>
          <cell r="C116" t="str">
            <v>Tachão refletivo bidirecional</v>
          </cell>
          <cell r="D116" t="str">
            <v>ud</v>
          </cell>
        </row>
        <row r="117">
          <cell r="B117">
            <v>80512</v>
          </cell>
          <cell r="C117" t="str">
            <v>Plantio de gramas em placas</v>
          </cell>
          <cell r="D117" t="str">
            <v>m²</v>
          </cell>
        </row>
        <row r="118">
          <cell r="C118" t="str">
            <v>Barreira de concreto do tipo New Jersey</v>
          </cell>
          <cell r="D118" t="str">
            <v>m</v>
          </cell>
        </row>
        <row r="119">
          <cell r="C119" t="str">
            <v>Início/final de barreira tipo New Jersey</v>
          </cell>
          <cell r="D119" t="str">
            <v>ud</v>
          </cell>
        </row>
        <row r="121">
          <cell r="C121" t="str">
            <v>RESTAURAÇÃO</v>
          </cell>
        </row>
        <row r="122">
          <cell r="B122">
            <v>90000</v>
          </cell>
          <cell r="C122" t="str">
            <v>SERVIÇOS DE CONSERVAÇÃO</v>
          </cell>
        </row>
        <row r="123">
          <cell r="B123">
            <v>90110</v>
          </cell>
          <cell r="C123" t="str">
            <v>Tapa buraco com mistura betuminosa</v>
          </cell>
          <cell r="D123" t="str">
            <v>m³</v>
          </cell>
        </row>
        <row r="124">
          <cell r="B124">
            <v>90115</v>
          </cell>
          <cell r="C124" t="str">
            <v>Limpeza manual de vala de drenagem</v>
          </cell>
          <cell r="D124" t="str">
            <v>m</v>
          </cell>
        </row>
        <row r="125">
          <cell r="C125" t="str">
            <v>COMISSÃO DE FISCALIZAÇÃO</v>
          </cell>
        </row>
        <row r="132">
          <cell r="B132">
            <v>90118</v>
          </cell>
          <cell r="C132" t="str">
            <v>Desobstrução de bueiro</v>
          </cell>
          <cell r="D132" t="str">
            <v>m³</v>
          </cell>
        </row>
        <row r="134">
          <cell r="B134">
            <v>40000</v>
          </cell>
          <cell r="C134" t="str">
            <v>TERRAPLENAGEM</v>
          </cell>
        </row>
        <row r="135">
          <cell r="B135">
            <v>40110</v>
          </cell>
          <cell r="C135" t="str">
            <v>Desmatamento, destocamento e limpeza em mata</v>
          </cell>
          <cell r="D135" t="str">
            <v>m²</v>
          </cell>
        </row>
        <row r="136">
          <cell r="B136">
            <v>40202</v>
          </cell>
          <cell r="C136" t="str">
            <v>Escavação, carga e transp. de mat. de 1ª cat. 50 &lt; DMT &lt; 200 m</v>
          </cell>
          <cell r="D136" t="str">
            <v>m³</v>
          </cell>
        </row>
        <row r="137">
          <cell r="B137">
            <v>40203</v>
          </cell>
          <cell r="C137" t="str">
            <v>Escavação, carga e transp. de mat. de 1ª cat. 200 &lt; DMT &lt; 400 m</v>
          </cell>
          <cell r="D137" t="str">
            <v>m³</v>
          </cell>
        </row>
        <row r="138">
          <cell r="B138">
            <v>40205</v>
          </cell>
          <cell r="C138" t="str">
            <v>Escavação, carga e transp. de mat. de 1ª cat. 600 &lt; DMT &lt; 800 m</v>
          </cell>
          <cell r="D138" t="str">
            <v>m³</v>
          </cell>
        </row>
        <row r="139">
          <cell r="B139">
            <v>40206</v>
          </cell>
          <cell r="C139" t="str">
            <v>Escavação, carga e transp. de mat. de 1ª cat. 800 &lt; DMT &lt; 1000 m</v>
          </cell>
          <cell r="D139" t="str">
            <v>m³</v>
          </cell>
        </row>
        <row r="140">
          <cell r="B140">
            <v>40401</v>
          </cell>
          <cell r="C140" t="str">
            <v>Escavação, carga e transp. de mat. de 3ª cat. DMT &lt; 50 m</v>
          </cell>
          <cell r="D140" t="str">
            <v>m³</v>
          </cell>
        </row>
        <row r="141">
          <cell r="B141">
            <v>40402</v>
          </cell>
          <cell r="C141" t="str">
            <v>Escavação, carga e transp. de mat. de 3ª cat. 50 &lt; DMT &lt; 200 m</v>
          </cell>
          <cell r="D141" t="str">
            <v>m³</v>
          </cell>
        </row>
        <row r="142">
          <cell r="B142">
            <v>40403</v>
          </cell>
          <cell r="C142" t="str">
            <v>Escavação, carga e transp. de mat. de 3ª cat. 200 &lt; DMT &lt; 400 m</v>
          </cell>
          <cell r="D142" t="str">
            <v>m³</v>
          </cell>
        </row>
        <row r="143">
          <cell r="B143">
            <v>40404</v>
          </cell>
          <cell r="C143" t="str">
            <v>Escavação, carga e transp. de mat. de 3ª cat. 400 &lt; DMT &lt; 600 m</v>
          </cell>
          <cell r="D143" t="str">
            <v>m³</v>
          </cell>
        </row>
        <row r="144">
          <cell r="B144">
            <v>40510</v>
          </cell>
          <cell r="C144" t="str">
            <v>Compactação de aterros a 95% do Proctor Normal</v>
          </cell>
          <cell r="D144" t="str">
            <v>m³</v>
          </cell>
        </row>
        <row r="145">
          <cell r="B145">
            <v>40520</v>
          </cell>
          <cell r="C145" t="str">
            <v>Compactação de aterros a 100% do Proctor Normal</v>
          </cell>
          <cell r="D145" t="str">
            <v>m³</v>
          </cell>
        </row>
        <row r="147">
          <cell r="B147">
            <v>50000</v>
          </cell>
          <cell r="C147" t="str">
            <v>PAVIMENTAÇÃO</v>
          </cell>
        </row>
        <row r="148">
          <cell r="B148">
            <v>40910</v>
          </cell>
          <cell r="C148" t="str">
            <v>Transporte de brita</v>
          </cell>
          <cell r="D148" t="str">
            <v>txkm</v>
          </cell>
        </row>
        <row r="149">
          <cell r="B149">
            <v>50100</v>
          </cell>
          <cell r="C149" t="str">
            <v>Regularização do sub-leito</v>
          </cell>
          <cell r="D149" t="str">
            <v>m²</v>
          </cell>
        </row>
        <row r="150">
          <cell r="B150">
            <v>50210</v>
          </cell>
          <cell r="C150" t="str">
            <v>Sub-base de solo estabilizado sem mistura</v>
          </cell>
          <cell r="D150" t="str">
            <v>m³</v>
          </cell>
        </row>
        <row r="151">
          <cell r="B151">
            <v>50230</v>
          </cell>
          <cell r="C151" t="str">
            <v>Base de solo estabilizado sem mistura</v>
          </cell>
          <cell r="D151" t="str">
            <v>m³</v>
          </cell>
        </row>
        <row r="152">
          <cell r="B152">
            <v>50610</v>
          </cell>
          <cell r="C152" t="str">
            <v>Imprimação asfáltica - execução</v>
          </cell>
          <cell r="D152" t="str">
            <v>m²</v>
          </cell>
        </row>
        <row r="153">
          <cell r="B153">
            <v>50620</v>
          </cell>
          <cell r="C153" t="str">
            <v>Pintura de ligação - execução</v>
          </cell>
          <cell r="D153" t="str">
            <v>m²</v>
          </cell>
        </row>
        <row r="154">
          <cell r="B154">
            <v>50740</v>
          </cell>
          <cell r="C154" t="str">
            <v>Concreto betuminoso usinado a quente</v>
          </cell>
          <cell r="D154" t="str">
            <v>m³</v>
          </cell>
        </row>
        <row r="155">
          <cell r="B155">
            <v>50745</v>
          </cell>
          <cell r="C155" t="str">
            <v>Concreto betuminoso usinado a quente para Binder</v>
          </cell>
          <cell r="D155" t="str">
            <v>m³</v>
          </cell>
        </row>
        <row r="156">
          <cell r="B156">
            <v>52010</v>
          </cell>
          <cell r="C156" t="str">
            <v>Transporte de material de jazida para sub-base e base</v>
          </cell>
          <cell r="D156" t="str">
            <v>m³xkm</v>
          </cell>
        </row>
        <row r="157">
          <cell r="B157">
            <v>52100</v>
          </cell>
          <cell r="C157" t="str">
            <v>Fornecimento e transporte de cimento asfáltico penetração CAP-20</v>
          </cell>
          <cell r="D157" t="str">
            <v>t</v>
          </cell>
        </row>
        <row r="158">
          <cell r="B158">
            <v>52200</v>
          </cell>
          <cell r="C158" t="str">
            <v>Fornecimento e transporte de asfalto CM-30</v>
          </cell>
          <cell r="D158" t="str">
            <v>t</v>
          </cell>
        </row>
        <row r="159">
          <cell r="B159">
            <v>52300</v>
          </cell>
          <cell r="C159" t="str">
            <v>Fornecimento e transporte de emulsão asfáltica RR-2C</v>
          </cell>
          <cell r="D159" t="str">
            <v>t</v>
          </cell>
        </row>
        <row r="160">
          <cell r="B160">
            <v>90219</v>
          </cell>
          <cell r="C160" t="str">
            <v>Remoção de pavimento</v>
          </cell>
          <cell r="D160" t="str">
            <v>m³</v>
          </cell>
        </row>
        <row r="161">
          <cell r="B161">
            <v>90543</v>
          </cell>
          <cell r="C161" t="str">
            <v>Transporte de C.B.U.Q. / Binder</v>
          </cell>
          <cell r="D161" t="str">
            <v>txkm</v>
          </cell>
        </row>
        <row r="163">
          <cell r="B163">
            <v>55000</v>
          </cell>
          <cell r="C163" t="str">
            <v>DRENAGEM</v>
          </cell>
        </row>
        <row r="164">
          <cell r="B164">
            <v>55330</v>
          </cell>
          <cell r="C164" t="str">
            <v>Valeta de proteção com revestimento em concreto para corte</v>
          </cell>
          <cell r="D164" t="str">
            <v>m</v>
          </cell>
        </row>
        <row r="165">
          <cell r="B165">
            <v>55750</v>
          </cell>
          <cell r="C165" t="str">
            <v>Colchão drenante</v>
          </cell>
          <cell r="D165" t="str">
            <v>m³</v>
          </cell>
        </row>
        <row r="167">
          <cell r="B167">
            <v>80000</v>
          </cell>
          <cell r="C167" t="str">
            <v>OBRAS COMPLEMENTARES</v>
          </cell>
        </row>
        <row r="168">
          <cell r="B168">
            <v>80415</v>
          </cell>
          <cell r="C168" t="str">
            <v>Pintura de faixas horiz. p/ 2 anos de duração (contínua amarela)</v>
          </cell>
          <cell r="D168" t="str">
            <v>m²</v>
          </cell>
        </row>
        <row r="169">
          <cell r="B169">
            <v>80415</v>
          </cell>
          <cell r="C169" t="str">
            <v>Pintura de faixas horiz. p/ 2 anos de duração (tracejada amarela)</v>
          </cell>
          <cell r="D169" t="str">
            <v>m²</v>
          </cell>
        </row>
        <row r="170">
          <cell r="B170">
            <v>80415</v>
          </cell>
          <cell r="C170" t="str">
            <v>Pintura de faixas horiz. p/ 2 anos de duração (contínua branca)</v>
          </cell>
          <cell r="D170" t="str">
            <v>m²</v>
          </cell>
        </row>
        <row r="171">
          <cell r="B171">
            <v>80415</v>
          </cell>
          <cell r="C171" t="str">
            <v>Pintura de faixas horiz. p/ 2 anos de duração (tracejada branca)</v>
          </cell>
          <cell r="D171" t="str">
            <v>m²</v>
          </cell>
        </row>
        <row r="172">
          <cell r="B172">
            <v>80302</v>
          </cell>
          <cell r="C172" t="str">
            <v>Placa de regulamentação circular ø = 1,00 m</v>
          </cell>
          <cell r="D172" t="str">
            <v>ud</v>
          </cell>
        </row>
        <row r="173">
          <cell r="B173">
            <v>80305</v>
          </cell>
          <cell r="C173" t="str">
            <v>Placa de regulamentação de parada obrigatória (octagonal)</v>
          </cell>
          <cell r="D173" t="str">
            <v>ud</v>
          </cell>
        </row>
        <row r="174">
          <cell r="B174">
            <v>80307</v>
          </cell>
          <cell r="C174" t="str">
            <v>Placa de advertência (1,00 x 1,00 m)</v>
          </cell>
          <cell r="D174" t="str">
            <v>ud</v>
          </cell>
        </row>
        <row r="175">
          <cell r="B175">
            <v>80310</v>
          </cell>
          <cell r="C175" t="str">
            <v>Placa de identificação de rodovia</v>
          </cell>
          <cell r="D175" t="str">
            <v>ud</v>
          </cell>
        </row>
        <row r="176">
          <cell r="B176">
            <v>80320</v>
          </cell>
          <cell r="C176" t="str">
            <v>Marco quilométrico</v>
          </cell>
          <cell r="D176" t="str">
            <v>ud</v>
          </cell>
        </row>
        <row r="177">
          <cell r="B177">
            <v>80332</v>
          </cell>
          <cell r="C177" t="str">
            <v>Placa de indicação (2,00 x 1,00 m)</v>
          </cell>
          <cell r="D177" t="str">
            <v>ud</v>
          </cell>
        </row>
        <row r="178">
          <cell r="C178" t="str">
            <v>Tangará da Serra/MT, 3 de setembro de 2001.</v>
          </cell>
        </row>
        <row r="179">
          <cell r="C179" t="str">
            <v>COMISSÃO DE FISCALIZAÇÃO</v>
          </cell>
        </row>
      </sheetData>
      <sheetData sheetId="2" refreshError="1">
        <row r="36">
          <cell r="C36" t="str">
            <v>Escavação, carga e transp. de mat. de 3ª cat. 600 &lt; DMT &lt; 800 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PROJETO"/>
      <sheetName val="RESUMO - MEDIÇÃO"/>
      <sheetName val="DRENAGEM"/>
      <sheetName val="Ofício"/>
      <sheetName val="Cabeçalho"/>
      <sheetName val="Desmatamento "/>
      <sheetName val="DMT"/>
      <sheetName val="Corte"/>
      <sheetName val="Aterro"/>
      <sheetName val="Regula"/>
      <sheetName val="Forro de cascalho"/>
      <sheetName val="Sub-base"/>
      <sheetName val="Base"/>
      <sheetName val="Imprimação"/>
      <sheetName val="TSD"/>
      <sheetName val="TSS"/>
      <sheetName val="AGREGADOS"/>
      <sheetName val="EMPRÉSTIMO"/>
      <sheetName val="RECUPERAÇÃO-JAZIDA"/>
      <sheetName val="Nº DE ARBU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CBUQ E CAP-50-70 CAPA RECAP"/>
      <sheetName val="PINTURA DE LIGAÇÃO RECAP"/>
      <sheetName val="TSS E RR-2C CICLO"/>
      <sheetName val="CBUQ E CAP-50-70 CAPA PISTA"/>
      <sheetName val="PINTURA DE LIGAÇÃO PISTA"/>
      <sheetName val="IMPRIMAÇÃO  E CM-30 PISTA"/>
      <sheetName val="SUB-BASE"/>
      <sheetName val="BASE"/>
      <sheetName val="REGULARIZAÇÃO DO SUBLEITO"/>
      <sheetName val="CONCRETO"/>
      <sheetName val="DESMAT. DEST. LIMP. AREA"/>
      <sheetName val="Orçamento"/>
      <sheetName val="DRENAGEM"/>
      <sheetName val="Administração - Pessoal"/>
      <sheetName val="INST. MOB."/>
      <sheetName val="Transporte Terra"/>
      <sheetName val="Transporte CICLOVIA"/>
      <sheetName val="Transporte RECAP"/>
      <sheetName val="Transporte PISTA"/>
      <sheetName val="QD QUANTIDADE CAD"/>
    </sheetNames>
    <sheetDataSet>
      <sheetData sheetId="0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CADORES BÁSICOS"/>
      <sheetName val="INSUMOS BÁSICOS"/>
      <sheetName val="QUADRO 08 - PLANILHAS PREÇO (2)"/>
      <sheetName val="INSUMOS - EQUIPAMENTOS"/>
      <sheetName val="CRONOGRAMA FÍSICO I"/>
      <sheetName val="QUADRO 04 - PLANILHAS PREÇOS"/>
      <sheetName val="COMPOSIÇÃO BDI"/>
      <sheetName val="LEIS SOCIAIS"/>
      <sheetName val="QUADRO 11 - C. H. PESSOAL"/>
      <sheetName val="quadro 06 - equipamentos dner"/>
      <sheetName val="Indice de Reajuste"/>
    </sheetNames>
    <sheetDataSet>
      <sheetData sheetId="0"/>
      <sheetData sheetId="1" refreshError="1">
        <row r="66">
          <cell r="E66">
            <v>1.42</v>
          </cell>
        </row>
        <row r="67">
          <cell r="E67">
            <v>0.65100000000000002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"/>
      <sheetName val="Cronograma Físico-Financeiro"/>
      <sheetName val="REAJU"/>
      <sheetName val="Aterro"/>
      <sheetName val="Aterro a 100% PN (2)"/>
      <sheetName val="DMT MEDIÇÃO (2)"/>
      <sheetName val="DMT MEDIÇÃO"/>
      <sheetName val="Plan1"/>
      <sheetName val="Cortes"/>
      <sheetName val="ESCAVAÇÃO"/>
      <sheetName val="Limpeza da faixa de domínio"/>
      <sheetName val="Colchão drenante"/>
      <sheetName val="Pintura"/>
      <sheetName val="Grama"/>
      <sheetName val="Meio fio"/>
      <sheetName val="Plan2"/>
      <sheetName val="Transporte de brita"/>
      <sheetName val="Sarjeta geral "/>
      <sheetName val="DRENO"/>
      <sheetName val="SINALIZAÇÃO HORIZONTAL (2)"/>
      <sheetName val="SINALIZAÇÃO VERTICAL"/>
      <sheetName val="SINALIZAÇÃO HORIZONTAL"/>
      <sheetName val="Mat Asf"/>
      <sheetName val="RESUMO_DVOP"/>
      <sheetName val="SERV-EXTRAS"/>
      <sheetName val="Planilha 358 (Saldo)"/>
    </sheetNames>
    <sheetDataSet>
      <sheetData sheetId="0" refreshError="1"/>
      <sheetData sheetId="1" refreshError="1">
        <row r="35">
          <cell r="C35" t="str">
            <v>Local e data: Peixoto de Azevedo/MT, 28 de fevereiro de 1998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_JBS (2)"/>
      <sheetName val="Boletim"/>
      <sheetName val="Empreiteira_Agrimat"/>
      <sheetName val="RESUMO-DVOP MOD SEET"/>
      <sheetName val="Reajustamento"/>
      <sheetName val="Forma Tubulão"/>
      <sheetName val="Forma Compensado"/>
      <sheetName val="AÇO CA-50"/>
      <sheetName val="Crono Físico-Financeiro"/>
      <sheetName val="Mat Asf "/>
      <sheetName val="RESUMO-DVOP_AGRIMAT"/>
      <sheetName val="REAJU (2)"/>
      <sheetName val="Total Mat Asf"/>
      <sheetName val="Meio fio"/>
      <sheetName val="Desmatamento "/>
      <sheetName val="Regular mec Faixa dom"/>
      <sheetName val="Remoção"/>
      <sheetName val="DMT 50m"/>
      <sheetName val="SPA_Esc Jaz e Tranp."/>
      <sheetName val="DMT 600 a 800m"/>
      <sheetName val="DMT 1000 a 1200m"/>
      <sheetName val="Remoção Solo Mole"/>
      <sheetName val="Reconf Plataforma"/>
      <sheetName val="Enrocamento Rachão"/>
      <sheetName val="OAC"/>
      <sheetName val="Agregados P OAC"/>
      <sheetName val="Regula"/>
      <sheetName val="Sub-base"/>
      <sheetName val="Base"/>
      <sheetName val="Imprimação"/>
      <sheetName val="TSD-FOG"/>
      <sheetName val="CAPA SELANTE"/>
      <sheetName val="AGREGADOS"/>
      <sheetName val="Dreno"/>
      <sheetName val="Cerca"/>
      <sheetName val="Valeta"/>
      <sheetName val="Grama muda"/>
      <sheetName val="Valeta (3)"/>
      <sheetName val="AGREGADOS P DRENAGEM"/>
      <sheetName val="TSS"/>
      <sheetName val="DMT modelo (2)"/>
      <sheetName val="DMT"/>
      <sheetName val="Aterro"/>
      <sheetName val="Aterro 100%"/>
      <sheetName val="Aterro 95%"/>
      <sheetName val="Transp. Rio Honorato"/>
      <sheetName val="Cálculo Ponte"/>
      <sheetName val="Defensa"/>
      <sheetName val="Placas"/>
      <sheetName val="Grama"/>
      <sheetName val="Pintura"/>
      <sheetName val="REAJU"/>
      <sheetName val="RESUMO-DV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0">
          <cell r="L10" t="str">
            <v>I.C. Nº 001/2005/00/00-ASJU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/>
      <sheetData sheetId="1">
        <row r="17">
          <cell r="B17" t="str">
            <v>TERRAPLENAGEM</v>
          </cell>
          <cell r="C17">
            <v>0</v>
          </cell>
        </row>
        <row r="18">
          <cell r="A18" t="str">
            <v>2 S 01 000 00</v>
          </cell>
          <cell r="B18" t="str">
            <v>Desm. dest. limpeza áreas c/arv. diam. até 0,15 m</v>
          </cell>
          <cell r="C18" t="str">
            <v>m2</v>
          </cell>
          <cell r="D18">
            <v>574000</v>
          </cell>
        </row>
        <row r="19">
          <cell r="A19" t="str">
            <v>2 S 01 100 03</v>
          </cell>
          <cell r="B19" t="str">
            <v>Esc. carga transp. mat 1ª cat DMT 200 a 400m c/m</v>
          </cell>
          <cell r="C19" t="str">
            <v>m3</v>
          </cell>
          <cell r="D19">
            <v>120254.129</v>
          </cell>
        </row>
        <row r="20">
          <cell r="A20" t="str">
            <v>2 S 01 100 06</v>
          </cell>
          <cell r="B20" t="str">
            <v>Esc. carga transp. mat 1ª cat DMT 800 a 1000m c/m</v>
          </cell>
          <cell r="C20" t="str">
            <v>m3</v>
          </cell>
          <cell r="D20">
            <v>240508.258</v>
          </cell>
        </row>
        <row r="21">
          <cell r="A21" t="str">
            <v>2 S 01 100 08</v>
          </cell>
          <cell r="B21" t="str">
            <v>Esc. carga transp. mat 1ª cat DMT 1200 a 1400m c/m</v>
          </cell>
          <cell r="C21" t="str">
            <v>m3</v>
          </cell>
          <cell r="D21">
            <v>90190.596999999994</v>
          </cell>
        </row>
        <row r="22">
          <cell r="A22" t="str">
            <v>2 S 01 100 18</v>
          </cell>
          <cell r="B22" t="str">
            <v>Esc. carga tr. mat 1ª c. DMT 1800 a 2000m c/carreg</v>
          </cell>
          <cell r="C22" t="str">
            <v>m3</v>
          </cell>
          <cell r="D22">
            <v>150317.66</v>
          </cell>
        </row>
        <row r="23">
          <cell r="A23" t="str">
            <v>2 S 01 510 00</v>
          </cell>
          <cell r="B23" t="str">
            <v>Compactação de aterros a 95% proctor normal</v>
          </cell>
          <cell r="C23" t="str">
            <v>m3</v>
          </cell>
          <cell r="D23">
            <v>181715.88</v>
          </cell>
        </row>
        <row r="24">
          <cell r="A24" t="str">
            <v>2 S 01 511 00</v>
          </cell>
          <cell r="B24" t="str">
            <v>Compactação de aterros a 100% proctor normal</v>
          </cell>
          <cell r="C24" t="str">
            <v>m3</v>
          </cell>
          <cell r="D24">
            <v>280800</v>
          </cell>
        </row>
        <row r="25">
          <cell r="B25" t="str">
            <v>PAVIMENTAÇÃO</v>
          </cell>
          <cell r="C25">
            <v>0</v>
          </cell>
        </row>
        <row r="26">
          <cell r="A26" t="str">
            <v>2 S 02 110 00</v>
          </cell>
          <cell r="B26" t="str">
            <v>Regularização do subleito</v>
          </cell>
          <cell r="C26" t="str">
            <v>m2</v>
          </cell>
          <cell r="D26">
            <v>459270</v>
          </cell>
        </row>
        <row r="27">
          <cell r="A27" t="str">
            <v>2 S 02 200 00</v>
          </cell>
          <cell r="B27" t="str">
            <v>Sub-base solo estabilizado granul. s/ mistura</v>
          </cell>
          <cell r="C27" t="str">
            <v>m3</v>
          </cell>
          <cell r="D27">
            <v>157464</v>
          </cell>
        </row>
        <row r="28">
          <cell r="A28" t="str">
            <v>2 S 02 200 01</v>
          </cell>
          <cell r="B28" t="str">
            <v>Base solo estabilizado granul. s/ mistura</v>
          </cell>
          <cell r="C28" t="str">
            <v>m3</v>
          </cell>
          <cell r="D28">
            <v>88476.3</v>
          </cell>
        </row>
        <row r="29">
          <cell r="A29" t="str">
            <v>2 S 02 300 00</v>
          </cell>
          <cell r="B29" t="str">
            <v>Imprimação</v>
          </cell>
          <cell r="C29" t="str">
            <v>m2</v>
          </cell>
          <cell r="D29">
            <v>364500</v>
          </cell>
        </row>
        <row r="30">
          <cell r="A30" t="str">
            <v>2 S 02 500 01</v>
          </cell>
          <cell r="B30" t="str">
            <v>Tratamento superficial simples c/ emulsão</v>
          </cell>
          <cell r="C30" t="str">
            <v>m2</v>
          </cell>
          <cell r="D30">
            <v>81000</v>
          </cell>
        </row>
        <row r="31">
          <cell r="A31" t="str">
            <v>2 S 02 501 01</v>
          </cell>
          <cell r="B31" t="str">
            <v>Tratamento superficial duplo c/ emulsão</v>
          </cell>
          <cell r="C31" t="str">
            <v>m2</v>
          </cell>
          <cell r="D31">
            <v>283500</v>
          </cell>
        </row>
        <row r="32">
          <cell r="A32" t="str">
            <v>M103</v>
          </cell>
          <cell r="B32" t="str">
            <v>Asfalto diluído CM-30</v>
          </cell>
          <cell r="C32" t="str">
            <v>t</v>
          </cell>
          <cell r="D32">
            <v>438</v>
          </cell>
        </row>
        <row r="33">
          <cell r="A33" t="str">
            <v>M105</v>
          </cell>
          <cell r="B33" t="str">
            <v>Emulsão asfáltica RR-2C</v>
          </cell>
          <cell r="C33" t="str">
            <v>t</v>
          </cell>
          <cell r="D33">
            <v>966</v>
          </cell>
        </row>
        <row r="34">
          <cell r="A34" t="str">
            <v>2 S 09 002 05</v>
          </cell>
          <cell r="B34" t="str">
            <v>Transporte Local em Rodovia Pavimentada (Brita)</v>
          </cell>
          <cell r="C34" t="str">
            <v>tkm</v>
          </cell>
          <cell r="D34">
            <v>1183519.3500000001</v>
          </cell>
        </row>
        <row r="35">
          <cell r="A35" t="str">
            <v>2 S 09 001 05</v>
          </cell>
          <cell r="B35" t="str">
            <v>Transporte Local em Rodovia Não Pavimentada (Brita)</v>
          </cell>
          <cell r="C35" t="str">
            <v>tkm</v>
          </cell>
          <cell r="D35">
            <v>191183.89499999999</v>
          </cell>
        </row>
        <row r="36">
          <cell r="A36" t="str">
            <v>2 S 09 001 05</v>
          </cell>
          <cell r="B36" t="str">
            <v>Transporte Local em Rodovia Não Pavimentada (Base)</v>
          </cell>
          <cell r="C36" t="str">
            <v>tkm</v>
          </cell>
          <cell r="D36">
            <v>131908.864</v>
          </cell>
        </row>
        <row r="37">
          <cell r="A37" t="str">
            <v>2 S 09 001 05</v>
          </cell>
          <cell r="B37" t="str">
            <v>Transporte Local em Rodovia Não Pavimentada (Sub-Base)</v>
          </cell>
          <cell r="C37" t="str">
            <v>tkm</v>
          </cell>
          <cell r="D37">
            <v>82005.900160000005</v>
          </cell>
        </row>
        <row r="38">
          <cell r="A38" t="str">
            <v>M103</v>
          </cell>
          <cell r="B38" t="str">
            <v>Transporte de Asfalto Diluído CM-30</v>
          </cell>
          <cell r="C38" t="str">
            <v>t</v>
          </cell>
          <cell r="D38">
            <v>438</v>
          </cell>
        </row>
        <row r="39">
          <cell r="A39" t="str">
            <v>M105</v>
          </cell>
          <cell r="B39" t="str">
            <v>Transporte de Emulsão Asfáltica RR-2C</v>
          </cell>
          <cell r="C39" t="str">
            <v>t</v>
          </cell>
          <cell r="D39">
            <v>966</v>
          </cell>
        </row>
        <row r="40">
          <cell r="B40" t="str">
            <v>TOTAL</v>
          </cell>
        </row>
        <row r="44">
          <cell r="B44" t="str">
            <v>DRENAGEM</v>
          </cell>
          <cell r="C44">
            <v>0</v>
          </cell>
        </row>
        <row r="45">
          <cell r="A45" t="str">
            <v>2 S 04 100 03</v>
          </cell>
          <cell r="B45" t="str">
            <v>Corpo BSTC D=1,00m</v>
          </cell>
          <cell r="C45" t="str">
            <v>m</v>
          </cell>
          <cell r="D45">
            <v>736</v>
          </cell>
        </row>
        <row r="46">
          <cell r="A46" t="str">
            <v>2 S 04 101 03</v>
          </cell>
          <cell r="B46" t="str">
            <v>Boca BSTC D=1,00m normal</v>
          </cell>
          <cell r="C46" t="str">
            <v>und</v>
          </cell>
          <cell r="D46">
            <v>84</v>
          </cell>
        </row>
        <row r="47">
          <cell r="A47" t="str">
            <v>2 S 04 110 01</v>
          </cell>
          <cell r="B47" t="str">
            <v>Corpo BDTC D=1,00m</v>
          </cell>
          <cell r="C47" t="str">
            <v>m</v>
          </cell>
          <cell r="D47">
            <v>107</v>
          </cell>
        </row>
        <row r="48">
          <cell r="A48" t="str">
            <v>2 S 04 111 01</v>
          </cell>
          <cell r="B48" t="str">
            <v>Boca BDTC D=1,00m normal</v>
          </cell>
          <cell r="C48" t="str">
            <v>und</v>
          </cell>
          <cell r="D48">
            <v>10</v>
          </cell>
        </row>
        <row r="49">
          <cell r="A49" t="str">
            <v>2 S 04 120 01</v>
          </cell>
          <cell r="B49" t="str">
            <v>Corpo BTTC D=1,00m</v>
          </cell>
          <cell r="C49" t="str">
            <v>m</v>
          </cell>
          <cell r="D49">
            <v>165</v>
          </cell>
        </row>
        <row r="50">
          <cell r="A50" t="str">
            <v>2 S 04 121 01</v>
          </cell>
          <cell r="B50" t="str">
            <v>Boca BTTC D=1,00m normal</v>
          </cell>
          <cell r="C50" t="str">
            <v>und</v>
          </cell>
          <cell r="D50">
            <v>16</v>
          </cell>
        </row>
        <row r="51">
          <cell r="A51" t="str">
            <v>2 S 04 220 08</v>
          </cell>
          <cell r="B51" t="str">
            <v>Corpo BTCC 3,00 x 3,00 m alt. 1,00 a 2,50 m</v>
          </cell>
          <cell r="C51" t="str">
            <v>m</v>
          </cell>
          <cell r="D51">
            <v>18</v>
          </cell>
        </row>
        <row r="52">
          <cell r="A52" t="str">
            <v>2 S 04 221 04</v>
          </cell>
          <cell r="B52" t="str">
            <v>Boca BTCC 3,00 x 3,00 m normal</v>
          </cell>
          <cell r="C52" t="str">
            <v>und</v>
          </cell>
          <cell r="D52">
            <v>2</v>
          </cell>
        </row>
        <row r="53">
          <cell r="A53" t="str">
            <v>2 S 04 942 01</v>
          </cell>
          <cell r="B53" t="str">
            <v>Entrada d'água - EDA 01</v>
          </cell>
          <cell r="C53" t="str">
            <v>und</v>
          </cell>
          <cell r="D53">
            <v>30</v>
          </cell>
        </row>
        <row r="54">
          <cell r="A54" t="str">
            <v>2 S 04 942 02</v>
          </cell>
          <cell r="B54" t="str">
            <v>Entrada d'água - EDA 02</v>
          </cell>
          <cell r="C54" t="str">
            <v>und</v>
          </cell>
          <cell r="D54">
            <v>8</v>
          </cell>
        </row>
        <row r="55">
          <cell r="A55" t="str">
            <v>2 S 04 940 01</v>
          </cell>
          <cell r="B55" t="str">
            <v>Descida d'água tipo rap. - calha concr. - DAR 01</v>
          </cell>
          <cell r="C55" t="str">
            <v>m</v>
          </cell>
          <cell r="D55">
            <v>112</v>
          </cell>
        </row>
        <row r="56">
          <cell r="A56" t="str">
            <v>2 S 09 001 05</v>
          </cell>
          <cell r="B56" t="str">
            <v>Transporte local em rod. Não  Pav. (Brita)</v>
          </cell>
          <cell r="C56" t="str">
            <v>tkm</v>
          </cell>
          <cell r="D56">
            <v>27920.860800000002</v>
          </cell>
        </row>
        <row r="57">
          <cell r="A57" t="str">
            <v>2 S 09 001 05</v>
          </cell>
          <cell r="B57" t="str">
            <v>Transporte local em rod. Não  Pav. (Areia)</v>
          </cell>
          <cell r="C57" t="str">
            <v>tkm</v>
          </cell>
          <cell r="D57">
            <v>19522.944</v>
          </cell>
        </row>
        <row r="58">
          <cell r="A58" t="str">
            <v>2 S 09 001 05</v>
          </cell>
          <cell r="B58" t="str">
            <v>Transporte local em rod. Não Pav. (Cimento)</v>
          </cell>
          <cell r="C58" t="str">
            <v>tkm</v>
          </cell>
          <cell r="D58">
            <v>19113.194100000001</v>
          </cell>
        </row>
        <row r="59">
          <cell r="A59" t="str">
            <v>2 S 09 001 05</v>
          </cell>
          <cell r="B59" t="str">
            <v>Transporte local em rod. Não Pav. (Madeira)</v>
          </cell>
          <cell r="C59" t="str">
            <v>tkm</v>
          </cell>
          <cell r="D59">
            <v>639.24419999999998</v>
          </cell>
        </row>
        <row r="60">
          <cell r="A60" t="str">
            <v>2 S 09 002 05</v>
          </cell>
          <cell r="B60" t="str">
            <v>Transporte local em rod.  Pav. (Brita)</v>
          </cell>
          <cell r="C60" t="str">
            <v>tkm</v>
          </cell>
          <cell r="D60">
            <v>118319.77299999997</v>
          </cell>
        </row>
        <row r="61">
          <cell r="B61" t="str">
            <v>OBRAS COMPLEMENTARES</v>
          </cell>
          <cell r="C61">
            <v>0</v>
          </cell>
        </row>
        <row r="62">
          <cell r="A62" t="str">
            <v>4 S 06 010 01</v>
          </cell>
          <cell r="B62" t="str">
            <v>Defensa semi-maleável simples (forn./ impl.)</v>
          </cell>
          <cell r="C62" t="str">
            <v>m</v>
          </cell>
          <cell r="D62">
            <v>720</v>
          </cell>
        </row>
        <row r="63">
          <cell r="A63" t="str">
            <v>4 S 06 010 02</v>
          </cell>
          <cell r="B63" t="str">
            <v>Ancoragem defensa semi-maleável simples (forn/imp)</v>
          </cell>
          <cell r="C63" t="str">
            <v>m</v>
          </cell>
          <cell r="D63">
            <v>270</v>
          </cell>
        </row>
        <row r="64">
          <cell r="A64" t="str">
            <v>4 S 06 100 21</v>
          </cell>
          <cell r="B64" t="str">
            <v>Pintura faixa - tinta durabilidade - 2 anos</v>
          </cell>
          <cell r="C64" t="str">
            <v>m2</v>
          </cell>
          <cell r="D64">
            <v>1677</v>
          </cell>
        </row>
        <row r="65">
          <cell r="A65" t="str">
            <v>4 S 06 100 22</v>
          </cell>
          <cell r="B65" t="str">
            <v>Pintura setas e zebrado - 2 anos</v>
          </cell>
          <cell r="C65" t="str">
            <v>m2</v>
          </cell>
          <cell r="D65">
            <v>48.5</v>
          </cell>
        </row>
        <row r="66">
          <cell r="A66" t="str">
            <v>4 S 06 200 02</v>
          </cell>
          <cell r="B66" t="str">
            <v>Forn. e implantação placa sinaliz. tot.refletiva</v>
          </cell>
          <cell r="C66" t="str">
            <v>m2</v>
          </cell>
          <cell r="D66">
            <v>113.26</v>
          </cell>
        </row>
        <row r="67">
          <cell r="A67" t="str">
            <v>4 S 06 121 01</v>
          </cell>
          <cell r="B67" t="str">
            <v>Forn. e colocação de tacha reflet. bidirecional</v>
          </cell>
          <cell r="C67" t="str">
            <v>und</v>
          </cell>
          <cell r="D67">
            <v>12185</v>
          </cell>
        </row>
        <row r="68">
          <cell r="B68" t="str">
            <v>PROJETO DE RECUPERAÇÃO AMBIENTAL</v>
          </cell>
        </row>
        <row r="69">
          <cell r="A69" t="str">
            <v>2 S 05 102 00</v>
          </cell>
          <cell r="B69" t="str">
            <v>Hidrossemeadura - Area de Aterro</v>
          </cell>
          <cell r="C69" t="str">
            <v>m2</v>
          </cell>
          <cell r="D69">
            <v>14868</v>
          </cell>
        </row>
        <row r="70">
          <cell r="A70" t="str">
            <v>2 S 01 100 01</v>
          </cell>
          <cell r="B70" t="str">
            <v>Reconformação de Área de Jazida de Base e Sub-Base  (Modelagem)</v>
          </cell>
          <cell r="C70" t="str">
            <v>m3</v>
          </cell>
          <cell r="D70">
            <v>35640</v>
          </cell>
        </row>
        <row r="71">
          <cell r="A71" t="str">
            <v>2 S 05 102 00</v>
          </cell>
          <cell r="B71" t="str">
            <v>Hidrossemeadura - Area  de Jazida de Base e Sub-Base</v>
          </cell>
          <cell r="C71" t="str">
            <v>m2</v>
          </cell>
          <cell r="D71">
            <v>237600</v>
          </cell>
        </row>
        <row r="72">
          <cell r="A72" t="str">
            <v>3 S 01 930 00</v>
          </cell>
          <cell r="B72" t="str">
            <v>Regul. e espalhamento de mat. orgânico-Area de Base e Sub-Base</v>
          </cell>
          <cell r="C72" t="str">
            <v>m2</v>
          </cell>
          <cell r="D72">
            <v>237600</v>
          </cell>
        </row>
        <row r="73">
          <cell r="B73" t="str">
            <v>TOTAL</v>
          </cell>
        </row>
        <row r="75">
          <cell r="B75" t="str">
            <v>Importa o presente orçamento em: (       )</v>
          </cell>
        </row>
      </sheetData>
      <sheetData sheetId="2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Indice de Reajuste"/>
      <sheetName val="Orçamento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Rodoviários"/>
      <sheetName val="Orçamento"/>
      <sheetName val="Distancia"/>
      <sheetName val="Transporte 01"/>
      <sheetName val="Transporte 02"/>
      <sheetName val="Transporte 03"/>
      <sheetName val="Transporte 04"/>
      <sheetName val="Transporte 05"/>
      <sheetName val="Transporte 06"/>
      <sheetName val="Transporte 07"/>
      <sheetName val="Transporte 08"/>
      <sheetName val="Plan2"/>
    </sheetNames>
    <sheetDataSet>
      <sheetData sheetId="0" refreshError="1">
        <row r="3">
          <cell r="A3" t="str">
            <v>1 A 00 102 00</v>
          </cell>
          <cell r="B3" t="str">
            <v>Transporte local de material betuminoso</v>
          </cell>
          <cell r="C3" t="str">
            <v>tkm</v>
          </cell>
          <cell r="D3">
            <v>0.9</v>
          </cell>
        </row>
        <row r="4">
          <cell r="A4" t="str">
            <v>1 A 00 301 00</v>
          </cell>
          <cell r="B4" t="str">
            <v>Fornecimento de Aço CA-25</v>
          </cell>
          <cell r="C4" t="str">
            <v>kg</v>
          </cell>
          <cell r="D4">
            <v>3.37</v>
          </cell>
        </row>
        <row r="5">
          <cell r="A5" t="str">
            <v>1 A 00 302 00</v>
          </cell>
          <cell r="B5" t="str">
            <v>Fornecimento de Aço CA-50</v>
          </cell>
          <cell r="C5" t="str">
            <v>kg</v>
          </cell>
          <cell r="D5">
            <v>3.15</v>
          </cell>
        </row>
        <row r="6">
          <cell r="A6" t="str">
            <v>1 A 00 303 00</v>
          </cell>
          <cell r="B6" t="str">
            <v>Fornecimento de Aço CA-60</v>
          </cell>
          <cell r="C6" t="str">
            <v>kg</v>
          </cell>
          <cell r="D6">
            <v>3.73</v>
          </cell>
        </row>
        <row r="7">
          <cell r="A7" t="str">
            <v>1 A 00 716 00</v>
          </cell>
          <cell r="B7" t="str">
            <v>Areia Comercial</v>
          </cell>
          <cell r="C7" t="str">
            <v>m3</v>
          </cell>
          <cell r="D7">
            <v>30</v>
          </cell>
        </row>
        <row r="8">
          <cell r="A8" t="str">
            <v>1 A 00 901 01</v>
          </cell>
          <cell r="B8" t="str">
            <v>Alvenaria de pedra argamassada</v>
          </cell>
          <cell r="C8" t="str">
            <v>m3</v>
          </cell>
          <cell r="D8">
            <v>105.8</v>
          </cell>
        </row>
        <row r="9">
          <cell r="A9" t="str">
            <v>1 A 00 903 01</v>
          </cell>
          <cell r="B9" t="str">
            <v>Dentes para bueiros duplos D=1,00 m</v>
          </cell>
          <cell r="C9" t="str">
            <v>und</v>
          </cell>
          <cell r="D9">
            <v>82.34</v>
          </cell>
        </row>
        <row r="10">
          <cell r="A10" t="str">
            <v>1 A 00 904 01</v>
          </cell>
          <cell r="B10" t="str">
            <v>Dentes para bueiros duplos D=1,20 m</v>
          </cell>
          <cell r="C10" t="str">
            <v>und</v>
          </cell>
          <cell r="D10">
            <v>92.63</v>
          </cell>
        </row>
        <row r="11">
          <cell r="A11" t="str">
            <v>1 A 00 908 01</v>
          </cell>
          <cell r="B11" t="str">
            <v>Dentes para bueiros simples D=1,00 m</v>
          </cell>
          <cell r="C11" t="str">
            <v>und</v>
          </cell>
          <cell r="D11">
            <v>41.1</v>
          </cell>
        </row>
        <row r="12">
          <cell r="A12" t="str">
            <v>1 A 00 909 01</v>
          </cell>
          <cell r="B12" t="str">
            <v>Dentes para bueiros simples D=1,20 m</v>
          </cell>
          <cell r="C12" t="str">
            <v>und</v>
          </cell>
          <cell r="D12">
            <v>46.38</v>
          </cell>
        </row>
        <row r="13">
          <cell r="A13" t="str">
            <v>1 A 00 912 01</v>
          </cell>
          <cell r="B13" t="str">
            <v>Dentes para bueiros triplos D=1,20 m</v>
          </cell>
          <cell r="C13" t="str">
            <v>und</v>
          </cell>
          <cell r="D13">
            <v>139.01</v>
          </cell>
        </row>
        <row r="14">
          <cell r="A14" t="str">
            <v>1 A 00 963 00</v>
          </cell>
          <cell r="B14" t="str">
            <v>Peças de Desgaste do Britador 80m3/h</v>
          </cell>
          <cell r="C14" t="str">
            <v>cjh</v>
          </cell>
          <cell r="D14">
            <v>156.22</v>
          </cell>
        </row>
        <row r="15">
          <cell r="A15" t="str">
            <v>1 A 00 964 00</v>
          </cell>
          <cell r="B15" t="str">
            <v>Peças de desgaste britador prod. de rachão</v>
          </cell>
          <cell r="C15" t="str">
            <v>cjh</v>
          </cell>
          <cell r="D15">
            <v>39.35</v>
          </cell>
        </row>
        <row r="16">
          <cell r="A16" t="str">
            <v>1 A 00 999 06</v>
          </cell>
          <cell r="B16" t="str">
            <v>Solo local / selo de argila apiloado</v>
          </cell>
          <cell r="C16" t="str">
            <v>m3</v>
          </cell>
          <cell r="D16">
            <v>9.57</v>
          </cell>
        </row>
        <row r="17">
          <cell r="A17" t="str">
            <v>1 A 01 100 01</v>
          </cell>
          <cell r="B17" t="str">
            <v>Limpeza camada vegetal em jazida (const e restr.)</v>
          </cell>
          <cell r="C17" t="str">
            <v>m2</v>
          </cell>
          <cell r="D17">
            <v>0.3</v>
          </cell>
        </row>
        <row r="18">
          <cell r="A18" t="str">
            <v>1 A 01 105 01</v>
          </cell>
          <cell r="B18" t="str">
            <v>Expurgo de jazida (const e restr)</v>
          </cell>
          <cell r="C18" t="str">
            <v>m3</v>
          </cell>
          <cell r="D18">
            <v>1.6</v>
          </cell>
        </row>
        <row r="19">
          <cell r="A19" t="str">
            <v>1 A 01 120 01</v>
          </cell>
          <cell r="B19" t="str">
            <v>Escav. e carga de mater. de jazida(const e restr)</v>
          </cell>
          <cell r="C19" t="str">
            <v>m3</v>
          </cell>
          <cell r="D19">
            <v>3.45</v>
          </cell>
        </row>
        <row r="20">
          <cell r="A20" t="str">
            <v>1 A 01 150 01</v>
          </cell>
          <cell r="B20" t="str">
            <v>Rocha p/ britagem c/ perfur. sobre esteira</v>
          </cell>
          <cell r="C20" t="str">
            <v>m3</v>
          </cell>
          <cell r="D20">
            <v>20.23</v>
          </cell>
        </row>
        <row r="21">
          <cell r="A21" t="str">
            <v>1 A 01 155 01</v>
          </cell>
          <cell r="B21" t="str">
            <v>Rachão e pedra-de-mão produzidos-(const e rest)</v>
          </cell>
          <cell r="C21" t="str">
            <v>m3</v>
          </cell>
          <cell r="D21">
            <v>16.61</v>
          </cell>
        </row>
        <row r="22">
          <cell r="A22" t="str">
            <v>1 A 01 200 01</v>
          </cell>
          <cell r="B22" t="str">
            <v>Brita produzida em central de britagem de 80 m3/h</v>
          </cell>
          <cell r="C22" t="str">
            <v>m3</v>
          </cell>
          <cell r="D22">
            <v>19.5</v>
          </cell>
        </row>
        <row r="23">
          <cell r="A23" t="str">
            <v>1 A 01 390 02</v>
          </cell>
          <cell r="B23" t="str">
            <v>Usinagem de CBUQ (capa de rolamento)</v>
          </cell>
          <cell r="C23" t="str">
            <v>t</v>
          </cell>
          <cell r="D23">
            <v>33.840000000000003</v>
          </cell>
        </row>
        <row r="24">
          <cell r="A24" t="str">
            <v>1 A 01 401 01</v>
          </cell>
          <cell r="B24" t="str">
            <v>Fôrma comum de madeira</v>
          </cell>
          <cell r="C24" t="str">
            <v>m2</v>
          </cell>
          <cell r="D24">
            <v>32.29</v>
          </cell>
        </row>
        <row r="25">
          <cell r="A25" t="str">
            <v>1 A 01 402 01</v>
          </cell>
          <cell r="B25" t="str">
            <v>Fôrma de placa compensada resinada</v>
          </cell>
          <cell r="C25" t="str">
            <v>m2</v>
          </cell>
          <cell r="D25">
            <v>25.05</v>
          </cell>
        </row>
        <row r="26">
          <cell r="A26" t="str">
            <v>1 A 01 407 01</v>
          </cell>
          <cell r="B26" t="str">
            <v>Confecção e lançam. de concreto magro em betoneira</v>
          </cell>
          <cell r="C26" t="str">
            <v>m3</v>
          </cell>
          <cell r="D26">
            <v>138.16999999999999</v>
          </cell>
        </row>
        <row r="27">
          <cell r="A27" t="str">
            <v>1 A 01 410 01</v>
          </cell>
          <cell r="B27" t="str">
            <v>Concreto fck=10MPa contr raz uso geral conf e lanç</v>
          </cell>
          <cell r="C27" t="str">
            <v>m3</v>
          </cell>
          <cell r="D27">
            <v>159.71</v>
          </cell>
        </row>
        <row r="28">
          <cell r="A28" t="str">
            <v>1 A 01 412 01</v>
          </cell>
          <cell r="B28" t="str">
            <v>Concreto fck=12MPa contr raz uso geral conf e lanç</v>
          </cell>
          <cell r="C28" t="str">
            <v>m3</v>
          </cell>
          <cell r="D28">
            <v>165.47</v>
          </cell>
        </row>
        <row r="29">
          <cell r="A29" t="str">
            <v>1 A 01 415 01</v>
          </cell>
          <cell r="B29" t="str">
            <v>Concr estr fck=15MPa contr raz uso ger conf e lanç</v>
          </cell>
          <cell r="C29" t="str">
            <v>m3</v>
          </cell>
          <cell r="D29">
            <v>171.69</v>
          </cell>
        </row>
        <row r="30">
          <cell r="A30" t="str">
            <v>1 A 01 423 00</v>
          </cell>
          <cell r="B30" t="str">
            <v>Concreto fck=18MPa para pré-moldados (tubos)</v>
          </cell>
          <cell r="C30" t="str">
            <v>m3</v>
          </cell>
          <cell r="D30">
            <v>173.04</v>
          </cell>
        </row>
        <row r="31">
          <cell r="A31" t="str">
            <v>1 A 01 450 01</v>
          </cell>
          <cell r="B31" t="str">
            <v>Escoramento de bueiros celulares</v>
          </cell>
          <cell r="C31" t="str">
            <v>m3</v>
          </cell>
          <cell r="D31">
            <v>27.98</v>
          </cell>
        </row>
        <row r="32">
          <cell r="A32" t="str">
            <v>1 A 01 512 10</v>
          </cell>
          <cell r="B32" t="str">
            <v>Concreto ciclópico fck=12 MPa</v>
          </cell>
          <cell r="C32" t="str">
            <v>m3</v>
          </cell>
          <cell r="D32">
            <v>128.55000000000001</v>
          </cell>
        </row>
        <row r="33">
          <cell r="A33" t="str">
            <v>1 A 01 580 01</v>
          </cell>
          <cell r="B33" t="str">
            <v>Fornecimento, preparo e colocação formas aço CA 60</v>
          </cell>
          <cell r="C33" t="str">
            <v>kg</v>
          </cell>
          <cell r="D33">
            <v>5.77</v>
          </cell>
        </row>
        <row r="34">
          <cell r="A34" t="str">
            <v>1 A 01 580 02</v>
          </cell>
          <cell r="B34" t="str">
            <v>Fornecimento, preparo e colocação formas aço CA 50</v>
          </cell>
          <cell r="C34" t="str">
            <v>kg</v>
          </cell>
          <cell r="D34">
            <v>5.13</v>
          </cell>
        </row>
        <row r="35">
          <cell r="A35" t="str">
            <v>1 A 01 603 01</v>
          </cell>
          <cell r="B35" t="str">
            <v>Argamassa cimento-areia 1:3</v>
          </cell>
          <cell r="C35" t="str">
            <v>m3</v>
          </cell>
          <cell r="D35">
            <v>192.72</v>
          </cell>
        </row>
        <row r="36">
          <cell r="A36" t="str">
            <v>1 A 01 604 01</v>
          </cell>
          <cell r="B36" t="str">
            <v>Argamassa cimento-areia 1:4</v>
          </cell>
          <cell r="C36" t="str">
            <v>m3</v>
          </cell>
          <cell r="D36">
            <v>169.72</v>
          </cell>
        </row>
        <row r="37">
          <cell r="A37" t="str">
            <v>1 A 01 730 00</v>
          </cell>
          <cell r="B37" t="str">
            <v>Concreto fck=18MPa p/ pré moldados (mourões)</v>
          </cell>
          <cell r="C37" t="str">
            <v>m3</v>
          </cell>
          <cell r="D37">
            <v>170.43</v>
          </cell>
        </row>
        <row r="38">
          <cell r="A38" t="str">
            <v>1 A 01 730 01</v>
          </cell>
          <cell r="B38" t="str">
            <v>Fabr. mourão de concr. esticador seção quad. 15cm</v>
          </cell>
          <cell r="C38" t="str">
            <v>un</v>
          </cell>
          <cell r="D38">
            <v>25.64</v>
          </cell>
        </row>
        <row r="39">
          <cell r="A39" t="str">
            <v>1 A 01 735 01</v>
          </cell>
          <cell r="B39" t="str">
            <v>Fabr. mourão de concreto suporte seção quad. 11cm</v>
          </cell>
          <cell r="C39" t="str">
            <v>un</v>
          </cell>
          <cell r="D39">
            <v>18.89</v>
          </cell>
        </row>
        <row r="40">
          <cell r="A40" t="str">
            <v>1 A 01 740 01</v>
          </cell>
          <cell r="B40" t="str">
            <v>Confecção de tubos de concreto perfurado D=0,20m</v>
          </cell>
          <cell r="C40" t="str">
            <v>m</v>
          </cell>
          <cell r="D40">
            <v>10</v>
          </cell>
        </row>
        <row r="41">
          <cell r="A41" t="str">
            <v>1 A 01 765 01</v>
          </cell>
          <cell r="B41" t="str">
            <v>Confecção de tubos de concreto armado D=1,00m CA-4</v>
          </cell>
          <cell r="C41" t="str">
            <v>m</v>
          </cell>
          <cell r="D41">
            <v>265.27</v>
          </cell>
        </row>
        <row r="42">
          <cell r="A42" t="str">
            <v>1 A 01 770 01</v>
          </cell>
          <cell r="B42" t="str">
            <v>Confecção de tubos de concreto armado D=1,20m CA-4</v>
          </cell>
          <cell r="C42" t="str">
            <v>m</v>
          </cell>
          <cell r="D42">
            <v>373.78</v>
          </cell>
        </row>
        <row r="43">
          <cell r="A43" t="str">
            <v>1 A 01 780 01</v>
          </cell>
          <cell r="B43" t="str">
            <v>Obtenção de grama para replantio</v>
          </cell>
          <cell r="C43" t="str">
            <v>m2</v>
          </cell>
          <cell r="D43">
            <v>0.83</v>
          </cell>
        </row>
        <row r="44">
          <cell r="A44" t="str">
            <v>1 A 01 790 01</v>
          </cell>
          <cell r="B44" t="str">
            <v>Guia de madeira - 2,5 x 7,0 cm</v>
          </cell>
          <cell r="C44" t="str">
            <v>m</v>
          </cell>
          <cell r="D44">
            <v>1.66</v>
          </cell>
        </row>
        <row r="45">
          <cell r="A45" t="str">
            <v>1 A 01 860 01</v>
          </cell>
          <cell r="B45" t="str">
            <v>Confecção de placa de sinalização tot. refletiva</v>
          </cell>
          <cell r="C45" t="str">
            <v>m2</v>
          </cell>
          <cell r="D45">
            <v>215.54</v>
          </cell>
        </row>
        <row r="46">
          <cell r="A46" t="str">
            <v>1 A 01 870 01</v>
          </cell>
          <cell r="B46" t="str">
            <v>Confecção de suporte e travessa p/ placa de sinal.</v>
          </cell>
          <cell r="C46" t="str">
            <v>un</v>
          </cell>
          <cell r="D46">
            <v>23.26</v>
          </cell>
        </row>
        <row r="47">
          <cell r="A47" t="str">
            <v>1 A 01 890 01</v>
          </cell>
          <cell r="B47" t="str">
            <v>Escavação manual em material de 1a categoria</v>
          </cell>
          <cell r="C47" t="str">
            <v>m3</v>
          </cell>
          <cell r="D47">
            <v>17.670000000000002</v>
          </cell>
        </row>
        <row r="48">
          <cell r="A48" t="str">
            <v>1 A 01 893 01</v>
          </cell>
          <cell r="B48" t="str">
            <v>Compactação manual</v>
          </cell>
          <cell r="C48" t="str">
            <v>m3</v>
          </cell>
          <cell r="D48">
            <v>8.94</v>
          </cell>
        </row>
        <row r="49">
          <cell r="A49" t="str">
            <v>1 A 01 894 01</v>
          </cell>
          <cell r="B49" t="str">
            <v>Lastro de brita</v>
          </cell>
          <cell r="C49" t="str">
            <v>m3</v>
          </cell>
          <cell r="D49">
            <v>29.15</v>
          </cell>
        </row>
        <row r="50">
          <cell r="A50" t="str">
            <v>2 S 00 000 01</v>
          </cell>
          <cell r="B50" t="str">
            <v>Instalações de Canteiro e Acampamento</v>
          </cell>
          <cell r="C50" t="str">
            <v>vb</v>
          </cell>
          <cell r="D50">
            <v>95391.23</v>
          </cell>
        </row>
        <row r="51">
          <cell r="A51" t="str">
            <v>2 S 00 000 02</v>
          </cell>
          <cell r="B51" t="str">
            <v>Mobilização e Desmobilização</v>
          </cell>
          <cell r="C51" t="str">
            <v>vb</v>
          </cell>
          <cell r="D51">
            <v>49627.78</v>
          </cell>
        </row>
        <row r="52">
          <cell r="A52" t="str">
            <v>2 S 01 000 00</v>
          </cell>
          <cell r="B52" t="str">
            <v>Desm. dest. limpeza áreas c/arv. diam. até 0,15 m</v>
          </cell>
          <cell r="C52" t="str">
            <v>m2</v>
          </cell>
          <cell r="D52">
            <v>0.2</v>
          </cell>
        </row>
        <row r="53">
          <cell r="A53" t="str">
            <v>2 S 01 100 01</v>
          </cell>
          <cell r="B53" t="str">
            <v>Esc. carga transp. mat 1ª cat DMT 50 m</v>
          </cell>
          <cell r="C53" t="str">
            <v>m3</v>
          </cell>
          <cell r="D53">
            <v>1.06</v>
          </cell>
        </row>
        <row r="54">
          <cell r="A54" t="str">
            <v>2 S 01 100 09</v>
          </cell>
          <cell r="B54" t="str">
            <v>Esc. carga tr. mat 1ª cat DMT 50 a 200m c/carreg</v>
          </cell>
          <cell r="C54" t="str">
            <v>m3</v>
          </cell>
          <cell r="D54">
            <v>3.7</v>
          </cell>
        </row>
        <row r="55">
          <cell r="A55" t="str">
            <v>2 S 01 100 10</v>
          </cell>
          <cell r="B55" t="str">
            <v>Esc. carga tr. mat 1ª cat DMT 200 a 400m c/carreg</v>
          </cell>
          <cell r="C55" t="str">
            <v>m3</v>
          </cell>
          <cell r="D55">
            <v>4.01</v>
          </cell>
        </row>
        <row r="56">
          <cell r="A56" t="str">
            <v>2 S 01 100 11</v>
          </cell>
          <cell r="B56" t="str">
            <v>Esc. carga tr. mat 1ª cat DMT 400 a 600m c/carreg</v>
          </cell>
          <cell r="C56" t="str">
            <v>m3</v>
          </cell>
          <cell r="D56">
            <v>4.2300000000000004</v>
          </cell>
        </row>
        <row r="57">
          <cell r="A57" t="str">
            <v>2 S 01 100 12</v>
          </cell>
          <cell r="B57" t="str">
            <v>Esc. carga tr. mat 1ª cat DMT 600 a 800m c/carreg</v>
          </cell>
          <cell r="C57" t="str">
            <v>m3</v>
          </cell>
          <cell r="D57">
            <v>4.6100000000000003</v>
          </cell>
        </row>
        <row r="58">
          <cell r="A58" t="str">
            <v>2 S 01 100 13</v>
          </cell>
          <cell r="B58" t="str">
            <v>Esc. carga tr. mat 1ª cat DMT 800 a 1000m c/carreg</v>
          </cell>
          <cell r="C58" t="str">
            <v>m3</v>
          </cell>
          <cell r="D58">
            <v>4.8499999999999996</v>
          </cell>
        </row>
        <row r="59">
          <cell r="A59" t="str">
            <v>2 S 01 100 14</v>
          </cell>
          <cell r="B59" t="str">
            <v>Esc. carga tr. mat 1ª cat DMT 1000 a 1200m c/carreg</v>
          </cell>
          <cell r="C59" t="str">
            <v>m3</v>
          </cell>
          <cell r="D59">
            <v>5.16</v>
          </cell>
        </row>
        <row r="60">
          <cell r="A60" t="str">
            <v>2 S 01 102 02</v>
          </cell>
          <cell r="B60" t="str">
            <v>Esc. carga transp. mat 3a cat DMT 50 a 200m</v>
          </cell>
          <cell r="C60" t="str">
            <v>m3</v>
          </cell>
          <cell r="D60">
            <v>20.14</v>
          </cell>
        </row>
        <row r="61">
          <cell r="A61" t="str">
            <v>2 S 01 300 01</v>
          </cell>
          <cell r="B61" t="str">
            <v>Esc. carga transp. solos moles DMT 0 a 200m</v>
          </cell>
          <cell r="C61" t="str">
            <v>m3</v>
          </cell>
          <cell r="D61">
            <v>10.27</v>
          </cell>
        </row>
        <row r="62">
          <cell r="A62" t="str">
            <v>2 S 01 510 00</v>
          </cell>
          <cell r="B62" t="str">
            <v>Compactação de aterros a 95% proctor normal</v>
          </cell>
          <cell r="C62" t="str">
            <v>m3</v>
          </cell>
          <cell r="D62">
            <v>1.46</v>
          </cell>
        </row>
        <row r="63">
          <cell r="A63" t="str">
            <v>2 S 01 511 00</v>
          </cell>
          <cell r="B63" t="str">
            <v>Compactação de aterros a 100% proctor normal</v>
          </cell>
          <cell r="C63" t="str">
            <v>m3</v>
          </cell>
          <cell r="D63">
            <v>1.69</v>
          </cell>
        </row>
        <row r="64">
          <cell r="A64" t="str">
            <v>2 S 02 100 00</v>
          </cell>
          <cell r="B64" t="str">
            <v>Reforço do subleito</v>
          </cell>
          <cell r="C64" t="str">
            <v>m3</v>
          </cell>
          <cell r="D64">
            <v>7.72</v>
          </cell>
        </row>
        <row r="65">
          <cell r="A65" t="str">
            <v>2 S 02 110 00</v>
          </cell>
          <cell r="B65" t="str">
            <v>Regularização do subleito</v>
          </cell>
          <cell r="C65" t="str">
            <v>m2</v>
          </cell>
          <cell r="D65">
            <v>0.44</v>
          </cell>
        </row>
        <row r="66">
          <cell r="A66" t="str">
            <v>2 S 02 200 00</v>
          </cell>
          <cell r="B66" t="str">
            <v>Sub-base solo estabilizado granul. s/ mistura</v>
          </cell>
          <cell r="C66" t="str">
            <v>m3</v>
          </cell>
          <cell r="D66">
            <v>7.72</v>
          </cell>
        </row>
        <row r="67">
          <cell r="A67" t="str">
            <v>2 S 02 200 01</v>
          </cell>
          <cell r="B67" t="str">
            <v>Base solo estabilizado granul. s/ mistura</v>
          </cell>
          <cell r="C67" t="str">
            <v>m3</v>
          </cell>
          <cell r="D67">
            <v>7.72</v>
          </cell>
        </row>
        <row r="68">
          <cell r="A68" t="str">
            <v>2 S 02 300 00</v>
          </cell>
          <cell r="B68" t="str">
            <v>Imprimação</v>
          </cell>
          <cell r="C68" t="str">
            <v>m2</v>
          </cell>
          <cell r="D68">
            <v>0.14000000000000001</v>
          </cell>
        </row>
        <row r="69">
          <cell r="A69" t="str">
            <v>2 S 02 400 00</v>
          </cell>
          <cell r="B69" t="str">
            <v>Pintura de ligação</v>
          </cell>
          <cell r="C69" t="str">
            <v>m2</v>
          </cell>
          <cell r="D69">
            <v>0.09</v>
          </cell>
        </row>
        <row r="70">
          <cell r="A70" t="str">
            <v>2 S 02 500 01</v>
          </cell>
          <cell r="B70" t="str">
            <v>Tratamento superficial simples c/ emulsão</v>
          </cell>
          <cell r="C70" t="str">
            <v>m2</v>
          </cell>
          <cell r="D70">
            <v>0.43</v>
          </cell>
        </row>
        <row r="71">
          <cell r="A71" t="str">
            <v>2 S 02 540 01</v>
          </cell>
          <cell r="B71" t="str">
            <v>Conc. betuminoso usinado a quente - capa rolamento</v>
          </cell>
          <cell r="C71" t="str">
            <v>t</v>
          </cell>
          <cell r="D71">
            <v>39.520000000000003</v>
          </cell>
        </row>
        <row r="72">
          <cell r="A72" t="str">
            <v>2 S 02 999 01</v>
          </cell>
          <cell r="B72" t="str">
            <v>Fornecimento de Cimento Asfáltico CAP-20</v>
          </cell>
          <cell r="C72" t="str">
            <v>t</v>
          </cell>
          <cell r="D72">
            <v>1320</v>
          </cell>
        </row>
        <row r="73">
          <cell r="A73" t="str">
            <v>2 S 02 999 03</v>
          </cell>
          <cell r="B73" t="str">
            <v>Fornecimento de Asfálto Diluído CM-30</v>
          </cell>
          <cell r="C73" t="str">
            <v>t</v>
          </cell>
          <cell r="D73">
            <v>1730</v>
          </cell>
        </row>
        <row r="74">
          <cell r="A74" t="str">
            <v>2 S 02 999 05</v>
          </cell>
          <cell r="B74" t="str">
            <v>Fornecimento de Emulsão Asfáltica RR-2C</v>
          </cell>
          <cell r="C74" t="str">
            <v>t</v>
          </cell>
          <cell r="D74">
            <v>999</v>
          </cell>
        </row>
        <row r="75">
          <cell r="A75" t="str">
            <v>2 S 03 940 01</v>
          </cell>
          <cell r="B75" t="str">
            <v>Reaterro e compactação</v>
          </cell>
          <cell r="C75" t="str">
            <v>m3</v>
          </cell>
          <cell r="D75">
            <v>15.19</v>
          </cell>
        </row>
        <row r="76">
          <cell r="A76" t="str">
            <v>2 S 04 000 00</v>
          </cell>
          <cell r="B76" t="str">
            <v>Escavação manual em material de 1a cat</v>
          </cell>
          <cell r="C76" t="str">
            <v>m3</v>
          </cell>
          <cell r="D76">
            <v>22.13</v>
          </cell>
        </row>
        <row r="77">
          <cell r="A77" t="str">
            <v>2 S 04 001 00</v>
          </cell>
          <cell r="B77" t="str">
            <v>Escavação mecânica de vala em mat.1a cat.</v>
          </cell>
          <cell r="C77" t="str">
            <v>m3</v>
          </cell>
          <cell r="D77">
            <v>3.28</v>
          </cell>
        </row>
        <row r="78">
          <cell r="A78" t="str">
            <v>2 S 04 100 03</v>
          </cell>
          <cell r="B78" t="str">
            <v>Corpo BSTC D=1,00m - CA-4, inclusive berço e dentes</v>
          </cell>
          <cell r="C78" t="str">
            <v>m</v>
          </cell>
          <cell r="D78">
            <v>403.59</v>
          </cell>
        </row>
        <row r="79">
          <cell r="A79" t="str">
            <v>2 S 04 100 04</v>
          </cell>
          <cell r="B79" t="str">
            <v>Corpo BSTC D=1,20m - CA-4, inclusive berço e dentes</v>
          </cell>
          <cell r="C79" t="str">
            <v>m</v>
          </cell>
          <cell r="D79">
            <v>546.91</v>
          </cell>
        </row>
        <row r="80">
          <cell r="A80" t="str">
            <v>2 S 04 101 03</v>
          </cell>
          <cell r="B80" t="str">
            <v>Boca BSTC D=1,00m normal</v>
          </cell>
          <cell r="C80" t="str">
            <v>und</v>
          </cell>
          <cell r="D80">
            <v>1036.92</v>
          </cell>
        </row>
        <row r="81">
          <cell r="A81" t="str">
            <v>2 S 04 101 04</v>
          </cell>
          <cell r="B81" t="str">
            <v>Boca BSTC D=1,20m normal</v>
          </cell>
          <cell r="C81" t="str">
            <v>und</v>
          </cell>
          <cell r="D81">
            <v>1479.79</v>
          </cell>
        </row>
        <row r="82">
          <cell r="A82" t="str">
            <v>2 S 04 101 08</v>
          </cell>
          <cell r="B82" t="str">
            <v>Boca BSTC D=1,00 m - esc.=15</v>
          </cell>
          <cell r="C82" t="str">
            <v>und</v>
          </cell>
          <cell r="D82">
            <v>1086.8699999999999</v>
          </cell>
        </row>
        <row r="83">
          <cell r="A83" t="str">
            <v>2 S 04 101 09</v>
          </cell>
          <cell r="B83" t="str">
            <v>Boca BSTC D=1,20 m - esc.=15</v>
          </cell>
          <cell r="C83" t="str">
            <v>und</v>
          </cell>
          <cell r="D83">
            <v>1555.75</v>
          </cell>
        </row>
        <row r="84">
          <cell r="A84" t="str">
            <v>2 S 04 101 13</v>
          </cell>
          <cell r="B84" t="str">
            <v>Boca BSTC D=1,00 m - esc.=30</v>
          </cell>
          <cell r="C84" t="str">
            <v>und</v>
          </cell>
          <cell r="D84">
            <v>1208.68</v>
          </cell>
        </row>
        <row r="85">
          <cell r="A85" t="str">
            <v>2 S 04 101 14</v>
          </cell>
          <cell r="B85" t="str">
            <v>Boca BSTC D=1,20 m - esc.=30</v>
          </cell>
          <cell r="C85" t="str">
            <v>und</v>
          </cell>
          <cell r="D85">
            <v>1734.01</v>
          </cell>
        </row>
        <row r="86">
          <cell r="A86" t="str">
            <v>2 S 04 101 18</v>
          </cell>
          <cell r="B86" t="str">
            <v>Boca BSTC D=1,00 m - esc.=45</v>
          </cell>
          <cell r="C86" t="str">
            <v>und</v>
          </cell>
          <cell r="D86">
            <v>1496.66</v>
          </cell>
        </row>
        <row r="87">
          <cell r="A87" t="str">
            <v>2 S 04 110 01</v>
          </cell>
          <cell r="B87" t="str">
            <v>Corpo BDTC D=1,00m - CA-4, inclusive berço e dentes</v>
          </cell>
          <cell r="C87" t="str">
            <v>m</v>
          </cell>
          <cell r="D87">
            <v>820.5</v>
          </cell>
        </row>
        <row r="88">
          <cell r="A88" t="str">
            <v>2 S 04 110 02</v>
          </cell>
          <cell r="B88" t="str">
            <v>Corpo BDTC D=1,20m - CA-4, inclusive berço e dentes</v>
          </cell>
          <cell r="C88" t="str">
            <v>m</v>
          </cell>
          <cell r="D88">
            <v>1070.0999999999999</v>
          </cell>
        </row>
        <row r="89">
          <cell r="A89" t="str">
            <v>2 S 04 111 01</v>
          </cell>
          <cell r="B89" t="str">
            <v>Boca BDTC D=1,00m normal</v>
          </cell>
          <cell r="C89" t="str">
            <v>und</v>
          </cell>
          <cell r="D89">
            <v>1442.97</v>
          </cell>
        </row>
        <row r="90">
          <cell r="A90" t="str">
            <v>2 S 04 111 02</v>
          </cell>
          <cell r="B90" t="str">
            <v>Boca BDTC D=1,20m normal</v>
          </cell>
          <cell r="C90" t="str">
            <v>und</v>
          </cell>
          <cell r="D90">
            <v>2065.5100000000002</v>
          </cell>
        </row>
        <row r="91">
          <cell r="A91" t="str">
            <v>2 S 04 111 05</v>
          </cell>
          <cell r="B91" t="str">
            <v>Boca BDTC D=1,00 m - esc.=15</v>
          </cell>
          <cell r="C91" t="str">
            <v>und</v>
          </cell>
          <cell r="D91">
            <v>1507.6</v>
          </cell>
        </row>
        <row r="92">
          <cell r="A92" t="str">
            <v>2 S 04 111 06</v>
          </cell>
          <cell r="B92" t="str">
            <v>Boca BDTC D=1,20 m - esc.=15</v>
          </cell>
          <cell r="C92" t="str">
            <v>und</v>
          </cell>
          <cell r="D92">
            <v>2161.86</v>
          </cell>
        </row>
        <row r="93">
          <cell r="A93" t="str">
            <v>2 S 04 111 09</v>
          </cell>
          <cell r="B93" t="str">
            <v>Boca BDTC D=1,20 m - esc.=30</v>
          </cell>
          <cell r="C93" t="str">
            <v>und</v>
          </cell>
          <cell r="D93">
            <v>2405.5500000000002</v>
          </cell>
        </row>
        <row r="94">
          <cell r="A94" t="str">
            <v>2 S 04 120 02</v>
          </cell>
          <cell r="B94" t="str">
            <v>Corpo BTTC D=1,20m - CA-4, inclusive berço e dentes</v>
          </cell>
          <cell r="C94" t="str">
            <v>m</v>
          </cell>
          <cell r="D94">
            <v>1594.36</v>
          </cell>
        </row>
        <row r="95">
          <cell r="A95" t="str">
            <v>2 S 04 121 02</v>
          </cell>
          <cell r="B95" t="str">
            <v>Boca BTTC D=1,20m normal</v>
          </cell>
          <cell r="C95" t="str">
            <v>und</v>
          </cell>
          <cell r="D95">
            <v>2657.93</v>
          </cell>
        </row>
        <row r="96">
          <cell r="A96" t="str">
            <v>2 S 04 121 05</v>
          </cell>
          <cell r="B96" t="str">
            <v>Boca BTTC D=1,20 m - esc.=15</v>
          </cell>
          <cell r="C96" t="str">
            <v>und</v>
          </cell>
          <cell r="D96">
            <v>2776.04</v>
          </cell>
        </row>
        <row r="97">
          <cell r="A97" t="str">
            <v>2 S 04 121 08</v>
          </cell>
          <cell r="B97" t="str">
            <v>Boca BTTC D=1,20 m - esc.=30</v>
          </cell>
          <cell r="C97" t="str">
            <v>und</v>
          </cell>
          <cell r="D97">
            <v>3087.76</v>
          </cell>
        </row>
        <row r="98">
          <cell r="A98" t="str">
            <v>2 S 04 200 14</v>
          </cell>
          <cell r="B98" t="str">
            <v>Corpo BSCC 2,00 x 2,00 m alt. 5,00 a 7,50 m</v>
          </cell>
          <cell r="C98" t="str">
            <v>m</v>
          </cell>
          <cell r="D98">
            <v>1486.5</v>
          </cell>
        </row>
        <row r="99">
          <cell r="A99" t="str">
            <v>2 S 04 200 15</v>
          </cell>
          <cell r="B99" t="str">
            <v>Corpo BSCC 2,50 x 2,50 m alt. 5,00 a 7,50 m</v>
          </cell>
          <cell r="C99" t="str">
            <v>m</v>
          </cell>
          <cell r="D99">
            <v>2160.11</v>
          </cell>
        </row>
        <row r="100">
          <cell r="A100" t="str">
            <v>2 S 04 200 16</v>
          </cell>
          <cell r="B100" t="str">
            <v>Corpo BSCC 3,00 x 3,00 m alt. 5,00 a 7,50 m</v>
          </cell>
          <cell r="C100" t="str">
            <v>m</v>
          </cell>
          <cell r="D100">
            <v>3060.59</v>
          </cell>
        </row>
        <row r="101">
          <cell r="A101" t="str">
            <v>2 S 04 201 02</v>
          </cell>
          <cell r="B101" t="str">
            <v>Boca BSCC 2,00 x 2,00 m normal</v>
          </cell>
          <cell r="C101" t="str">
            <v>und</v>
          </cell>
          <cell r="D101">
            <v>7798.38</v>
          </cell>
        </row>
        <row r="102">
          <cell r="A102" t="str">
            <v>2 S 04 201 03</v>
          </cell>
          <cell r="B102" t="str">
            <v>Boca BSCC 2,50 x 2,50 m normal</v>
          </cell>
          <cell r="C102" t="str">
            <v>und</v>
          </cell>
          <cell r="D102">
            <v>10509.48</v>
          </cell>
        </row>
        <row r="103">
          <cell r="A103" t="str">
            <v>2 S 04 201 04</v>
          </cell>
          <cell r="B103" t="str">
            <v>Boca BSCC 3,00 x 3,00 m normal</v>
          </cell>
          <cell r="C103" t="str">
            <v>und</v>
          </cell>
          <cell r="D103">
            <v>15014.69</v>
          </cell>
        </row>
        <row r="104">
          <cell r="A104" t="str">
            <v>2 S 04 201 07</v>
          </cell>
          <cell r="B104" t="str">
            <v>Boca BSCC 2,50 x 2,50 m - esc.=15</v>
          </cell>
          <cell r="C104" t="str">
            <v>und</v>
          </cell>
          <cell r="D104">
            <v>11197.12</v>
          </cell>
        </row>
        <row r="105">
          <cell r="A105" t="str">
            <v>2 S 04 201 08</v>
          </cell>
          <cell r="B105" t="str">
            <v>Boca BSCC 3,00 x 3,00 m - esc.=15</v>
          </cell>
          <cell r="C105" t="str">
            <v>und</v>
          </cell>
          <cell r="D105">
            <v>15908.84</v>
          </cell>
        </row>
        <row r="106">
          <cell r="A106" t="str">
            <v>2 S 04 201 10</v>
          </cell>
          <cell r="B106" t="str">
            <v>Boca BSCC 2,00 x 2,00 m - esc.=30</v>
          </cell>
          <cell r="C106" t="str">
            <v>und</v>
          </cell>
          <cell r="D106">
            <v>8686.02</v>
          </cell>
        </row>
        <row r="107">
          <cell r="A107" t="str">
            <v>2 S 04 201 11</v>
          </cell>
          <cell r="B107" t="str">
            <v>Boca BSCC 2,50 x 2,50 m - esc.=30</v>
          </cell>
          <cell r="C107" t="str">
            <v>und</v>
          </cell>
          <cell r="D107">
            <v>12465.66</v>
          </cell>
        </row>
        <row r="108">
          <cell r="A108" t="str">
            <v>2 S 04 210 03</v>
          </cell>
          <cell r="B108" t="str">
            <v>Corpo BDCC 2,50 x 2,50 m alt. 0 a 1,00 m</v>
          </cell>
          <cell r="C108" t="str">
            <v>m</v>
          </cell>
          <cell r="D108">
            <v>2765.61</v>
          </cell>
        </row>
        <row r="109">
          <cell r="A109" t="str">
            <v>2 S 04 210 04</v>
          </cell>
          <cell r="B109" t="str">
            <v>Corpo BDCC 3,00 x 3,00 m alt. 0 a 1,00 m</v>
          </cell>
          <cell r="C109" t="str">
            <v>m</v>
          </cell>
          <cell r="D109">
            <v>3775.24</v>
          </cell>
        </row>
        <row r="110">
          <cell r="A110" t="str">
            <v>2 S 04 211 03</v>
          </cell>
          <cell r="B110" t="str">
            <v>Boca BDCC 2,50 x 2,50 m normal</v>
          </cell>
          <cell r="C110" t="str">
            <v>und</v>
          </cell>
          <cell r="D110">
            <v>12667.46</v>
          </cell>
        </row>
        <row r="111">
          <cell r="A111" t="str">
            <v>2 S 04 211 04</v>
          </cell>
          <cell r="B111" t="str">
            <v>Boca BDCC 3,00 x 3,00 m normal</v>
          </cell>
          <cell r="C111" t="str">
            <v>und</v>
          </cell>
          <cell r="D111">
            <v>18400.97</v>
          </cell>
        </row>
        <row r="112">
          <cell r="A112" t="str">
            <v>2 S 04 211 07</v>
          </cell>
          <cell r="B112" t="str">
            <v>Boca BDCC 2,50 x 2,50 m esc=15</v>
          </cell>
          <cell r="C112" t="str">
            <v>und</v>
          </cell>
          <cell r="D112">
            <v>13743.23</v>
          </cell>
        </row>
        <row r="113">
          <cell r="A113" t="str">
            <v>2 S 04 211 11</v>
          </cell>
          <cell r="B113" t="str">
            <v>Boca BDCC 2,50 x 2,50 m esc.=30</v>
          </cell>
          <cell r="C113" t="str">
            <v>und</v>
          </cell>
          <cell r="D113">
            <v>14745.59</v>
          </cell>
        </row>
        <row r="114">
          <cell r="A114" t="str">
            <v>2 S 04 500 07</v>
          </cell>
          <cell r="B114" t="str">
            <v>Dreno longitudinal prof. p/corte em solo - DPS 07</v>
          </cell>
          <cell r="C114" t="str">
            <v>m</v>
          </cell>
          <cell r="D114">
            <v>52.85</v>
          </cell>
        </row>
        <row r="115">
          <cell r="A115" t="str">
            <v>2 S 04 501 02</v>
          </cell>
          <cell r="B115" t="str">
            <v>Dreno longitudinal prof. p/corte em rocha - DPR 02</v>
          </cell>
          <cell r="C115" t="str">
            <v>m</v>
          </cell>
          <cell r="D115">
            <v>32.79</v>
          </cell>
        </row>
        <row r="116">
          <cell r="A116" t="str">
            <v>2 S 04 502 02</v>
          </cell>
          <cell r="B116" t="str">
            <v>Boca saída p/dreno longitudinal prof. BSD 02</v>
          </cell>
          <cell r="C116" t="str">
            <v>und</v>
          </cell>
          <cell r="D116">
            <v>65.739999999999995</v>
          </cell>
        </row>
        <row r="117">
          <cell r="A117" t="str">
            <v>2 S 04 900 02</v>
          </cell>
          <cell r="B117" t="str">
            <v>Sarjeta triangular de concreto - STC 02</v>
          </cell>
          <cell r="C117" t="str">
            <v>m</v>
          </cell>
          <cell r="D117">
            <v>19.18</v>
          </cell>
        </row>
        <row r="118">
          <cell r="A118" t="str">
            <v>2 S 04 901 22</v>
          </cell>
          <cell r="B118" t="str">
            <v>Sarjeta de canteiro central de concreto - SCC 04</v>
          </cell>
          <cell r="C118" t="str">
            <v>m</v>
          </cell>
          <cell r="D118">
            <v>32.53</v>
          </cell>
        </row>
        <row r="119">
          <cell r="A119" t="str">
            <v>2 S 04 910 01</v>
          </cell>
          <cell r="B119" t="str">
            <v>Meio fio de concreto - MFC 01- tipo B - (c/ sarjeta de 50,0 cm)</v>
          </cell>
          <cell r="C119" t="str">
            <v>m</v>
          </cell>
          <cell r="D119">
            <v>29.19</v>
          </cell>
        </row>
        <row r="120">
          <cell r="A120" t="str">
            <v>2 S 04 910 03</v>
          </cell>
          <cell r="B120" t="str">
            <v>Meio fio de concreto - MFC 03</v>
          </cell>
          <cell r="C120" t="str">
            <v>m</v>
          </cell>
          <cell r="D120">
            <v>14.02</v>
          </cell>
        </row>
        <row r="121">
          <cell r="A121" t="str">
            <v>2 S 04 940 02</v>
          </cell>
          <cell r="B121" t="str">
            <v>Descida d'água tipo tipo rápido - canal retang.- DAR 02</v>
          </cell>
          <cell r="C121" t="str">
            <v>m</v>
          </cell>
          <cell r="D121">
            <v>39.01</v>
          </cell>
        </row>
        <row r="122">
          <cell r="A122" t="str">
            <v>2 S 04 941 02</v>
          </cell>
          <cell r="B122" t="str">
            <v>Descida d'água aterros em degraus - arm - DAD 02</v>
          </cell>
          <cell r="C122" t="str">
            <v>m</v>
          </cell>
          <cell r="D122">
            <v>85.22</v>
          </cell>
        </row>
        <row r="123">
          <cell r="A123" t="str">
            <v>2 S 04 942 01</v>
          </cell>
          <cell r="B123" t="str">
            <v>Entrada d'água - EDA 01</v>
          </cell>
          <cell r="C123" t="str">
            <v>und</v>
          </cell>
          <cell r="D123">
            <v>20.6</v>
          </cell>
        </row>
        <row r="124">
          <cell r="A124" t="str">
            <v>2 S 04 942 02</v>
          </cell>
          <cell r="B124" t="str">
            <v>Entrada d'água - EDA 02</v>
          </cell>
          <cell r="C124" t="str">
            <v>und</v>
          </cell>
          <cell r="D124">
            <v>24.81</v>
          </cell>
        </row>
        <row r="125">
          <cell r="A125" t="str">
            <v>2 S 04 950 21</v>
          </cell>
          <cell r="B125" t="str">
            <v>Dissipador de energia - DEB 01</v>
          </cell>
          <cell r="C125" t="str">
            <v>und</v>
          </cell>
          <cell r="D125">
            <v>119.45</v>
          </cell>
        </row>
        <row r="126">
          <cell r="A126" t="str">
            <v>2 S 05 100 00</v>
          </cell>
          <cell r="B126" t="str">
            <v>Enleivamento</v>
          </cell>
          <cell r="C126" t="str">
            <v>m2</v>
          </cell>
          <cell r="D126">
            <v>3.77</v>
          </cell>
        </row>
        <row r="127">
          <cell r="A127" t="str">
            <v>2 S 05 102 00</v>
          </cell>
          <cell r="B127" t="str">
            <v>Hidrossemeadura</v>
          </cell>
          <cell r="C127" t="str">
            <v>m2</v>
          </cell>
          <cell r="D127">
            <v>0.91</v>
          </cell>
        </row>
        <row r="128">
          <cell r="A128" t="str">
            <v>2 S 05 120 01</v>
          </cell>
          <cell r="B128" t="str">
            <v>Plantio de arbusto (h= 0,50m)</v>
          </cell>
          <cell r="C128" t="str">
            <v>un</v>
          </cell>
          <cell r="D128">
            <v>10.19</v>
          </cell>
        </row>
        <row r="129">
          <cell r="A129" t="str">
            <v>2 S 06 400 01</v>
          </cell>
          <cell r="B129" t="str">
            <v>Cerca arame farp. c/ mourão concr. seção quadrada</v>
          </cell>
          <cell r="C129" t="str">
            <v>m</v>
          </cell>
          <cell r="D129">
            <v>14.62</v>
          </cell>
        </row>
        <row r="130">
          <cell r="A130" t="str">
            <v>2 S 09 001 05</v>
          </cell>
          <cell r="B130" t="str">
            <v>Transporte local em rodov. não pav. (const.)</v>
          </cell>
          <cell r="C130" t="str">
            <v>tkm</v>
          </cell>
          <cell r="D130">
            <v>0.41</v>
          </cell>
        </row>
        <row r="131">
          <cell r="A131" t="str">
            <v>2 S 09 001 91</v>
          </cell>
          <cell r="B131" t="str">
            <v>Transporte comercial c/ basc. 10m3 rodov. não pav.</v>
          </cell>
          <cell r="C131" t="str">
            <v>tkm</v>
          </cell>
          <cell r="D131">
            <v>0.33</v>
          </cell>
        </row>
        <row r="132">
          <cell r="A132" t="str">
            <v>2 S 09 002 91</v>
          </cell>
          <cell r="B132" t="str">
            <v>Transporte comercial c/ basc. 10m3 rodov. pavimentada</v>
          </cell>
          <cell r="C132" t="str">
            <v>tkm</v>
          </cell>
          <cell r="D132">
            <v>0.22</v>
          </cell>
        </row>
        <row r="133">
          <cell r="A133" t="str">
            <v>2 S 09 009 01</v>
          </cell>
          <cell r="B133" t="str">
            <v>Transporte de Cimento Asfáltico CAP-20</v>
          </cell>
          <cell r="C133" t="str">
            <v>t</v>
          </cell>
          <cell r="D133">
            <v>200</v>
          </cell>
        </row>
        <row r="134">
          <cell r="A134" t="str">
            <v>2 S 09 009 03</v>
          </cell>
          <cell r="B134" t="str">
            <v>Transporte de Asfálto Diluído CM-30</v>
          </cell>
          <cell r="C134" t="str">
            <v>t</v>
          </cell>
          <cell r="D134">
            <v>200</v>
          </cell>
        </row>
        <row r="135">
          <cell r="A135" t="str">
            <v>2 S 09 009 05</v>
          </cell>
          <cell r="B135" t="str">
            <v>Transporte de Emulsão Asfáltica RR-2C</v>
          </cell>
          <cell r="C135" t="str">
            <v>t</v>
          </cell>
          <cell r="D135">
            <v>200</v>
          </cell>
        </row>
        <row r="136">
          <cell r="A136" t="str">
            <v>3 S 01 930 00</v>
          </cell>
          <cell r="B136" t="str">
            <v>Regularização mecânica da faixa de domínio (c/ trator esteira)</v>
          </cell>
          <cell r="C136" t="str">
            <v>m2</v>
          </cell>
          <cell r="D136">
            <v>0.17</v>
          </cell>
        </row>
        <row r="137">
          <cell r="A137" t="str">
            <v>4 S 06 000 11</v>
          </cell>
          <cell r="B137" t="str">
            <v>Defensa maleável dupla (forn./ impl.)</v>
          </cell>
          <cell r="C137" t="str">
            <v>m</v>
          </cell>
          <cell r="D137">
            <v>254</v>
          </cell>
        </row>
        <row r="138">
          <cell r="A138" t="str">
            <v>4 S 06 000 12</v>
          </cell>
          <cell r="B138" t="str">
            <v>Ancoragem de defensa maleável dupla (forn./ impl.)</v>
          </cell>
          <cell r="C138" t="str">
            <v>m</v>
          </cell>
          <cell r="D138">
            <v>273.51</v>
          </cell>
        </row>
        <row r="139">
          <cell r="A139" t="str">
            <v>4 S 06 100 21</v>
          </cell>
          <cell r="B139" t="str">
            <v>Pintura faixa - tinta durabilidade - 2 anos</v>
          </cell>
          <cell r="C139" t="str">
            <v>m2</v>
          </cell>
          <cell r="D139">
            <v>11.71</v>
          </cell>
        </row>
        <row r="140">
          <cell r="A140" t="str">
            <v>4 S 06 100 22</v>
          </cell>
          <cell r="B140" t="str">
            <v>Pintura setas e zebrado - 2 anos</v>
          </cell>
          <cell r="C140" t="str">
            <v>m2</v>
          </cell>
          <cell r="D140">
            <v>15.44</v>
          </cell>
        </row>
        <row r="141">
          <cell r="A141" t="str">
            <v>4 S 06 121 01</v>
          </cell>
          <cell r="B141" t="str">
            <v>Forn. e colocação de tacha reflet. bidirecional</v>
          </cell>
          <cell r="C141" t="str">
            <v>und</v>
          </cell>
          <cell r="D141">
            <v>10.91</v>
          </cell>
        </row>
        <row r="142">
          <cell r="A142" t="str">
            <v>4 S 06 121 11</v>
          </cell>
          <cell r="B142" t="str">
            <v>Forn. e colocação de tachão reflet. bidirecional</v>
          </cell>
          <cell r="C142" t="str">
            <v>und</v>
          </cell>
          <cell r="D142">
            <v>29.44</v>
          </cell>
        </row>
        <row r="143">
          <cell r="A143" t="str">
            <v>4 S 06 200 02</v>
          </cell>
          <cell r="B143" t="str">
            <v>Forn. e implantação placa sinaliz. tot.refletiva</v>
          </cell>
          <cell r="C143" t="str">
            <v>m2</v>
          </cell>
          <cell r="D143">
            <v>252.87</v>
          </cell>
        </row>
        <row r="144">
          <cell r="A144" t="str">
            <v>5 S 04 999 01</v>
          </cell>
          <cell r="B144" t="str">
            <v>Remoção de bueiros existentes</v>
          </cell>
          <cell r="C144" t="str">
            <v>m</v>
          </cell>
          <cell r="D144">
            <v>35.31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  <sheetName val="2ª medição Agri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 Dren."/>
      <sheetName val="Transporte "/>
      <sheetName val="Plan1"/>
      <sheetName val="Plan2"/>
      <sheetName val="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quadro 09 - equipamentos dner"/>
      <sheetName val="QUADRO 10 - C. H. PESSOAL"/>
      <sheetName val="CUSTO HORÁRIO"/>
      <sheetName val="Mão de obra"/>
      <sheetName val="Material"/>
      <sheetName val="Serviços"/>
    </sheetNames>
    <sheetDataSet>
      <sheetData sheetId="0" refreshError="1">
        <row r="5">
          <cell r="B5" t="str">
            <v>SEGMENTO: Km 11,00 - Km 197,15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QUANTITATIVO"/>
      <sheetName val="Orçamento"/>
      <sheetName val="Transporte"/>
      <sheetName val="DRENAGEM"/>
      <sheetName val="INST MOB"/>
      <sheetName val="DESMAT. DEST. LIMP. AREA"/>
      <sheetName val="REGULARIZAÇÃO DO SUBLEITO"/>
      <sheetName val="BASE"/>
      <sheetName val="SUB-BASE"/>
      <sheetName val="IMPRIMAÇÃO  E CM-30"/>
      <sheetName val="TSS E RR-2C"/>
      <sheetName val="TSD E RR-2C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MED"/>
      <sheetName val="Relatório-1ª med."/>
      <sheetName val="DRENA"/>
      <sheetName val="ESCAVOCAR"/>
      <sheetName val="TRANSPTERR"/>
      <sheetName val="REG SUBLEITO"/>
      <sheetName val="SUBBASE"/>
      <sheetName val="BASE"/>
      <sheetName val="TRANSPBASE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Relatório_1ª med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  <sheetName val="CUSTO HORÁRIO"/>
      <sheetName val="Mão de obra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CONCORRÊNCIA"/>
      <sheetName val="QUADRO 10 - PESSOAL"/>
      <sheetName val="quadro 09 - Equipamentos"/>
      <sheetName val="QUADRO 08 - COMPOSIÇÕES"/>
      <sheetName val="QUADRO 07 - PREÇO UNITÁRIOS"/>
      <sheetName val="QUADRO 06"/>
      <sheetName val="COMPOSIÇÃO BDI"/>
      <sheetName val="LEIS SOCIAIS"/>
      <sheetName val="TESTE PARA VALOR"/>
      <sheetName val="ANEXO 01"/>
      <sheetName val="SERVIÇOS NÃO DIRETAMENTE REMUNE"/>
      <sheetName val="CRONOGRAMA FÍSICO"/>
      <sheetName val="CÁLCULO DO VALOR PROPOSTA"/>
      <sheetName val="Transporte"/>
      <sheetName val="Sub-base"/>
    </sheetNames>
    <sheetDataSet>
      <sheetData sheetId="0" refreshError="1">
        <row r="8">
          <cell r="B8" t="str">
            <v xml:space="preserve">Rondonópolis/MT, 14 de Abril de 1.998 </v>
          </cell>
        </row>
        <row r="15">
          <cell r="B15" t="str">
            <v>RODOVIA: BR-262/MS</v>
          </cell>
        </row>
        <row r="16">
          <cell r="B16" t="str">
            <v>TRECHO: DIV. SP/MS - DIV. Brasil/Bolívia</v>
          </cell>
        </row>
        <row r="19">
          <cell r="B19" t="str">
            <v>SEGMENTO: Na Altura do Km 141,0</v>
          </cell>
        </row>
        <row r="22">
          <cell r="B22" t="str">
            <v>BR-262/MS</v>
          </cell>
        </row>
        <row r="23">
          <cell r="B23" t="str">
            <v>DIV. SP/MS - DIV. Brasil/Bolívia</v>
          </cell>
        </row>
        <row r="25">
          <cell r="B25" t="str">
            <v>Altura do Km 141,0</v>
          </cell>
        </row>
      </sheetData>
      <sheetData sheetId="1"/>
      <sheetData sheetId="2"/>
      <sheetData sheetId="3" refreshError="1">
        <row r="129">
          <cell r="H129">
            <v>132.72</v>
          </cell>
        </row>
        <row r="569">
          <cell r="H569">
            <v>7.8</v>
          </cell>
        </row>
        <row r="713">
          <cell r="H713">
            <v>51.84</v>
          </cell>
        </row>
        <row r="715">
          <cell r="H715">
            <v>70.39</v>
          </cell>
        </row>
        <row r="786">
          <cell r="H786">
            <v>1.83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0000FF"/>
    <pageSetUpPr fitToPage="1"/>
  </sheetPr>
  <dimension ref="A1:F28"/>
  <sheetViews>
    <sheetView showGridLines="0" tabSelected="1" view="pageBreakPreview" topLeftCell="A4" zoomScaleSheetLayoutView="100" workbookViewId="0">
      <selection activeCell="B9" sqref="B9:F9"/>
    </sheetView>
  </sheetViews>
  <sheetFormatPr defaultColWidth="9.140625" defaultRowHeight="14.25" x14ac:dyDescent="0.2"/>
  <cols>
    <col min="1" max="1" width="16" style="3" customWidth="1"/>
    <col min="2" max="2" width="47.7109375" style="3" customWidth="1"/>
    <col min="3" max="3" width="22.28515625" style="3" customWidth="1"/>
    <col min="4" max="4" width="19.5703125" style="3" customWidth="1"/>
    <col min="5" max="5" width="18.85546875" style="3" customWidth="1"/>
    <col min="6" max="6" width="18.140625" style="3" customWidth="1"/>
    <col min="7" max="8" width="9.140625" style="3"/>
    <col min="9" max="9" width="13.7109375" style="3" customWidth="1"/>
    <col min="10" max="10" width="13.28515625" style="3" customWidth="1"/>
    <col min="11" max="16384" width="9.140625" style="3"/>
  </cols>
  <sheetData>
    <row r="1" spans="1:6" ht="15" customHeight="1" x14ac:dyDescent="0.2">
      <c r="A1" s="274" t="s">
        <v>0</v>
      </c>
      <c r="B1" s="275" t="s">
        <v>0</v>
      </c>
      <c r="C1" s="275" t="s">
        <v>0</v>
      </c>
      <c r="D1" s="275" t="s">
        <v>0</v>
      </c>
      <c r="E1" s="275" t="s">
        <v>0</v>
      </c>
      <c r="F1" s="276" t="s">
        <v>0</v>
      </c>
    </row>
    <row r="2" spans="1:6" ht="15" customHeight="1" x14ac:dyDescent="0.2">
      <c r="A2" s="277" t="s">
        <v>1</v>
      </c>
      <c r="B2" s="278" t="s">
        <v>1</v>
      </c>
      <c r="C2" s="278" t="s">
        <v>1</v>
      </c>
      <c r="D2" s="278" t="s">
        <v>1</v>
      </c>
      <c r="E2" s="278" t="s">
        <v>1</v>
      </c>
      <c r="F2" s="279" t="s">
        <v>1</v>
      </c>
    </row>
    <row r="3" spans="1:6" ht="15" customHeight="1" x14ac:dyDescent="0.2">
      <c r="A3" s="280" t="s">
        <v>2</v>
      </c>
      <c r="B3" s="281" t="s">
        <v>2</v>
      </c>
      <c r="C3" s="281" t="s">
        <v>2</v>
      </c>
      <c r="D3" s="281" t="s">
        <v>2</v>
      </c>
      <c r="E3" s="281" t="s">
        <v>2</v>
      </c>
      <c r="F3" s="282" t="s">
        <v>2</v>
      </c>
    </row>
    <row r="4" spans="1:6" ht="15" customHeight="1" x14ac:dyDescent="0.2">
      <c r="A4" s="280" t="s">
        <v>3</v>
      </c>
      <c r="B4" s="281" t="s">
        <v>3</v>
      </c>
      <c r="C4" s="281" t="s">
        <v>3</v>
      </c>
      <c r="D4" s="281" t="s">
        <v>3</v>
      </c>
      <c r="E4" s="281" t="s">
        <v>3</v>
      </c>
      <c r="F4" s="282" t="s">
        <v>3</v>
      </c>
    </row>
    <row r="5" spans="1:6" ht="15.75" customHeight="1" thickBot="1" x14ac:dyDescent="0.25">
      <c r="A5" s="283" t="s">
        <v>4</v>
      </c>
      <c r="B5" s="284" t="s">
        <v>4</v>
      </c>
      <c r="C5" s="284" t="s">
        <v>4</v>
      </c>
      <c r="D5" s="284" t="s">
        <v>4</v>
      </c>
      <c r="E5" s="284" t="s">
        <v>4</v>
      </c>
      <c r="F5" s="285" t="s">
        <v>4</v>
      </c>
    </row>
    <row r="6" spans="1:6" ht="15" customHeight="1" x14ac:dyDescent="0.2">
      <c r="A6" s="40" t="s">
        <v>5</v>
      </c>
      <c r="B6" s="262" t="s">
        <v>6</v>
      </c>
      <c r="C6" s="262"/>
      <c r="D6" s="262"/>
      <c r="E6" s="262"/>
      <c r="F6" s="263"/>
    </row>
    <row r="7" spans="1:6" x14ac:dyDescent="0.2">
      <c r="A7" s="40" t="s">
        <v>7</v>
      </c>
      <c r="B7" s="4" t="s">
        <v>172</v>
      </c>
      <c r="C7" s="103"/>
      <c r="D7" s="103"/>
      <c r="E7" s="103"/>
      <c r="F7" s="104"/>
    </row>
    <row r="8" spans="1:6" x14ac:dyDescent="0.2">
      <c r="A8" s="40" t="s">
        <v>8</v>
      </c>
      <c r="B8" s="262" t="s">
        <v>190</v>
      </c>
      <c r="C8" s="262"/>
      <c r="D8" s="262"/>
      <c r="E8" s="262"/>
      <c r="F8" s="263"/>
    </row>
    <row r="9" spans="1:6" ht="15.75" customHeight="1" thickBot="1" x14ac:dyDescent="0.25">
      <c r="A9" s="101" t="s">
        <v>9</v>
      </c>
      <c r="B9" s="264" t="s">
        <v>251</v>
      </c>
      <c r="C9" s="264"/>
      <c r="D9" s="264"/>
      <c r="E9" s="264"/>
      <c r="F9" s="265"/>
    </row>
    <row r="10" spans="1:6" x14ac:dyDescent="0.2">
      <c r="A10" s="102"/>
      <c r="B10" s="103" t="s">
        <v>262</v>
      </c>
      <c r="C10" s="103"/>
      <c r="D10" s="103"/>
      <c r="E10" s="103"/>
      <c r="F10" s="104"/>
    </row>
    <row r="11" spans="1:6" x14ac:dyDescent="0.2">
      <c r="A11" s="102"/>
      <c r="B11" s="103"/>
      <c r="C11" s="103"/>
      <c r="D11" s="103"/>
      <c r="E11" s="103"/>
      <c r="F11" s="104"/>
    </row>
    <row r="12" spans="1:6" x14ac:dyDescent="0.2">
      <c r="A12" s="268" t="s">
        <v>10</v>
      </c>
      <c r="B12" s="269"/>
      <c r="C12" s="269"/>
      <c r="D12" s="269"/>
      <c r="E12" s="269"/>
      <c r="F12" s="270"/>
    </row>
    <row r="13" spans="1:6" ht="20.100000000000001" customHeight="1" x14ac:dyDescent="0.2">
      <c r="A13" s="271" t="s">
        <v>11</v>
      </c>
      <c r="B13" s="272" t="s">
        <v>12</v>
      </c>
      <c r="C13" s="272" t="s">
        <v>13</v>
      </c>
      <c r="D13" s="272"/>
      <c r="E13" s="272"/>
      <c r="F13" s="273"/>
    </row>
    <row r="14" spans="1:6" ht="20.100000000000001" customHeight="1" x14ac:dyDescent="0.2">
      <c r="A14" s="271"/>
      <c r="B14" s="272"/>
      <c r="C14" s="84" t="s">
        <v>14</v>
      </c>
      <c r="D14" s="84" t="s">
        <v>15</v>
      </c>
      <c r="E14" s="84" t="s">
        <v>16</v>
      </c>
      <c r="F14" s="85" t="s">
        <v>17</v>
      </c>
    </row>
    <row r="15" spans="1:6" s="58" customFormat="1" ht="33" customHeight="1" x14ac:dyDescent="0.2">
      <c r="A15" s="105" t="str">
        <f>RESUMO!A12</f>
        <v>1.0</v>
      </c>
      <c r="B15" s="222" t="s">
        <v>249</v>
      </c>
      <c r="C15" s="99">
        <f>E15*$C$20</f>
        <v>2500000</v>
      </c>
      <c r="D15" s="99">
        <f>E15*$D$20</f>
        <v>34425.669999999925</v>
      </c>
      <c r="E15" s="99">
        <f>RESUMO!E23</f>
        <v>2534425.67</v>
      </c>
      <c r="F15" s="106"/>
    </row>
    <row r="16" spans="1:6" s="58" customFormat="1" ht="20.100000000000001" customHeight="1" thickBot="1" x14ac:dyDescent="0.25">
      <c r="A16" s="266" t="s">
        <v>18</v>
      </c>
      <c r="B16" s="267"/>
      <c r="C16" s="107">
        <f>SUM(C15:C15)</f>
        <v>2500000</v>
      </c>
      <c r="D16" s="107">
        <f>E16*D20</f>
        <v>34425.669999999925</v>
      </c>
      <c r="E16" s="107">
        <f>SUM(E15:E15)</f>
        <v>2534425.67</v>
      </c>
      <c r="F16" s="108"/>
    </row>
    <row r="17" spans="1:6" s="58" customFormat="1" ht="20.100000000000001" customHeight="1" thickBot="1" x14ac:dyDescent="0.25">
      <c r="A17" s="109"/>
      <c r="B17" s="110"/>
      <c r="C17" s="110"/>
      <c r="D17" s="111"/>
      <c r="E17" s="111"/>
      <c r="F17" s="112"/>
    </row>
    <row r="18" spans="1:6" s="58" customFormat="1" ht="20.100000000000001" customHeight="1" x14ac:dyDescent="0.2">
      <c r="A18" s="114"/>
      <c r="B18" s="115"/>
      <c r="C18" s="116"/>
      <c r="D18" s="116"/>
      <c r="E18" s="115"/>
      <c r="F18" s="117"/>
    </row>
    <row r="19" spans="1:6" s="58" customFormat="1" ht="20.100000000000001" customHeight="1" x14ac:dyDescent="0.2">
      <c r="A19" s="114"/>
      <c r="B19" s="115"/>
      <c r="C19" s="86" t="s">
        <v>14</v>
      </c>
      <c r="D19" s="86" t="s">
        <v>15</v>
      </c>
      <c r="E19" s="113" t="s">
        <v>19</v>
      </c>
      <c r="F19" s="117"/>
    </row>
    <row r="20" spans="1:6" s="58" customFormat="1" ht="20.100000000000001" customHeight="1" thickBot="1" x14ac:dyDescent="0.25">
      <c r="A20" s="118"/>
      <c r="B20" s="119"/>
      <c r="C20" s="120">
        <f>C23</f>
        <v>0.98641677662616167</v>
      </c>
      <c r="D20" s="121">
        <f>D23</f>
        <v>1.3583223373838353E-2</v>
      </c>
      <c r="E20" s="122">
        <f>C20+D20</f>
        <v>1</v>
      </c>
      <c r="F20" s="123"/>
    </row>
    <row r="22" spans="1:6" x14ac:dyDescent="0.2">
      <c r="A22" s="74"/>
      <c r="B22" s="74"/>
      <c r="C22" s="70">
        <v>2500000</v>
      </c>
      <c r="D22" s="70">
        <f>E22-C22</f>
        <v>34425.669999999925</v>
      </c>
      <c r="E22" s="70">
        <f>E16</f>
        <v>2534425.67</v>
      </c>
      <c r="F22" s="74"/>
    </row>
    <row r="23" spans="1:6" x14ac:dyDescent="0.2">
      <c r="C23" s="71">
        <f>C22/E22</f>
        <v>0.98641677662616167</v>
      </c>
      <c r="D23" s="71">
        <f>D22/E22</f>
        <v>1.3583223373838353E-2</v>
      </c>
      <c r="E23" s="71">
        <f>C23+D23</f>
        <v>1</v>
      </c>
    </row>
    <row r="25" spans="1:6" x14ac:dyDescent="0.2">
      <c r="C25" s="74"/>
      <c r="D25" s="74"/>
      <c r="E25" s="70">
        <f>E16-E22</f>
        <v>0</v>
      </c>
    </row>
    <row r="28" spans="1:6" x14ac:dyDescent="0.2">
      <c r="D28" s="70">
        <f>C22-D22</f>
        <v>2465574.33</v>
      </c>
    </row>
  </sheetData>
  <mergeCells count="13">
    <mergeCell ref="B6:F6"/>
    <mergeCell ref="A1:F1"/>
    <mergeCell ref="A2:F2"/>
    <mergeCell ref="A3:F3"/>
    <mergeCell ref="A4:F4"/>
    <mergeCell ref="A5:F5"/>
    <mergeCell ref="B8:F8"/>
    <mergeCell ref="B9:F9"/>
    <mergeCell ref="A16:B16"/>
    <mergeCell ref="A12:F12"/>
    <mergeCell ref="A13:A14"/>
    <mergeCell ref="B13:B14"/>
    <mergeCell ref="C13:F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25" orientation="landscape" useFirstPageNumber="1" horizontalDpi="4294967293" verticalDpi="4294967293" r:id="rId1"/>
  <headerFooter scaleWithDoc="0">
    <oddFooter>&amp;L&amp;"-,Negrito"&amp;10Jonny Willian J. Rocha
Engenheiro Civil 
CREA 120823434-0&amp;R&amp;"-,Negrito"&amp;10Bernardo Reis de Mello Almeida
Engenheiro Sanitarista Ambiental 
CREA 121213549-0</oddFooter>
  </headerFooter>
  <rowBreaks count="1" manualBreakCount="1">
    <brk id="20" max="5" man="1"/>
  </rowBreaks>
  <ignoredErrors>
    <ignoredError sqref="D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00FF"/>
    <pageSetUpPr fitToPage="1"/>
  </sheetPr>
  <dimension ref="A1:IA24"/>
  <sheetViews>
    <sheetView view="pageBreakPreview" zoomScaleNormal="115" zoomScaleSheetLayoutView="100" workbookViewId="0">
      <selection activeCell="B9" sqref="B9:F9"/>
    </sheetView>
  </sheetViews>
  <sheetFormatPr defaultRowHeight="15" x14ac:dyDescent="0.25"/>
  <cols>
    <col min="2" max="2" width="6" customWidth="1"/>
    <col min="3" max="3" width="28.5703125" customWidth="1"/>
    <col min="4" max="4" width="47.5703125" customWidth="1"/>
    <col min="5" max="5" width="17.42578125" customWidth="1"/>
    <col min="6" max="6" width="17" customWidth="1"/>
    <col min="12" max="12" width="13.7109375" customWidth="1"/>
    <col min="13" max="13" width="13.28515625" customWidth="1"/>
  </cols>
  <sheetData>
    <row r="1" spans="1:18" s="1" customFormat="1" ht="14.25" x14ac:dyDescent="0.2">
      <c r="A1" s="302" t="s">
        <v>0</v>
      </c>
      <c r="B1" s="303" t="s">
        <v>0</v>
      </c>
      <c r="C1" s="303" t="s">
        <v>0</v>
      </c>
      <c r="D1" s="303" t="s">
        <v>0</v>
      </c>
      <c r="E1" s="303" t="s">
        <v>0</v>
      </c>
      <c r="F1" s="304" t="s">
        <v>0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8" s="1" customFormat="1" ht="14.25" x14ac:dyDescent="0.2">
      <c r="A2" s="305" t="s">
        <v>1</v>
      </c>
      <c r="B2" s="306" t="s">
        <v>1</v>
      </c>
      <c r="C2" s="306" t="s">
        <v>1</v>
      </c>
      <c r="D2" s="306" t="s">
        <v>1</v>
      </c>
      <c r="E2" s="306" t="s">
        <v>1</v>
      </c>
      <c r="F2" s="307" t="s">
        <v>1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s="1" customFormat="1" ht="14.25" x14ac:dyDescent="0.2">
      <c r="A3" s="308" t="s">
        <v>2</v>
      </c>
      <c r="B3" s="309" t="s">
        <v>2</v>
      </c>
      <c r="C3" s="309" t="s">
        <v>2</v>
      </c>
      <c r="D3" s="309" t="s">
        <v>2</v>
      </c>
      <c r="E3" s="309" t="s">
        <v>2</v>
      </c>
      <c r="F3" s="310" t="s">
        <v>2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s="1" customFormat="1" ht="14.25" x14ac:dyDescent="0.2">
      <c r="A4" s="308" t="s">
        <v>3</v>
      </c>
      <c r="B4" s="309" t="s">
        <v>3</v>
      </c>
      <c r="C4" s="309" t="s">
        <v>3</v>
      </c>
      <c r="D4" s="309" t="s">
        <v>3</v>
      </c>
      <c r="E4" s="309" t="s">
        <v>3</v>
      </c>
      <c r="F4" s="310" t="s">
        <v>3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8" s="1" customFormat="1" thickBot="1" x14ac:dyDescent="0.25">
      <c r="A5" s="311" t="s">
        <v>4</v>
      </c>
      <c r="B5" s="312" t="s">
        <v>4</v>
      </c>
      <c r="C5" s="312" t="s">
        <v>4</v>
      </c>
      <c r="D5" s="312" t="s">
        <v>4</v>
      </c>
      <c r="E5" s="312" t="s">
        <v>4</v>
      </c>
      <c r="F5" s="313" t="s">
        <v>4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s="3" customFormat="1" ht="15" customHeight="1" x14ac:dyDescent="0.2">
      <c r="A6" s="195" t="s">
        <v>5</v>
      </c>
      <c r="B6" s="300" t="str">
        <f>QCI!B6</f>
        <v>PAVIMENTAÇÃO ASFÁLTICA EM TSD</v>
      </c>
      <c r="C6" s="300"/>
      <c r="D6" s="300"/>
      <c r="E6" s="300"/>
      <c r="F6" s="301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1:18" s="3" customFormat="1" ht="14.25" x14ac:dyDescent="0.2">
      <c r="A7" s="196" t="s">
        <v>72</v>
      </c>
      <c r="B7" s="292" t="str">
        <f>QCI!B7</f>
        <v>RUAS DIVERAS</v>
      </c>
      <c r="C7" s="292"/>
      <c r="D7" s="292"/>
      <c r="E7" s="292"/>
      <c r="F7" s="293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s="3" customFormat="1" ht="14.25" x14ac:dyDescent="0.2">
      <c r="A8" s="196" t="s">
        <v>8</v>
      </c>
      <c r="B8" s="292" t="str">
        <f>QCI!B8</f>
        <v>PREFEITURA MUNICIPAL DE SÃO PEDRO DA CIPA</v>
      </c>
      <c r="C8" s="292"/>
      <c r="D8" s="292"/>
      <c r="E8" s="292"/>
      <c r="F8" s="293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s="3" customFormat="1" ht="15.75" customHeight="1" thickBot="1" x14ac:dyDescent="0.25">
      <c r="A9" s="197" t="s">
        <v>9</v>
      </c>
      <c r="B9" s="294" t="str">
        <f>QCI!B9</f>
        <v>MARÇO/2018</v>
      </c>
      <c r="C9" s="295"/>
      <c r="D9" s="295"/>
      <c r="E9" s="295"/>
      <c r="F9" s="296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18" s="3" customFormat="1" ht="15.75" thickBot="1" x14ac:dyDescent="0.25">
      <c r="A10" s="289" t="s">
        <v>20</v>
      </c>
      <c r="B10" s="290"/>
      <c r="C10" s="290"/>
      <c r="D10" s="290"/>
      <c r="E10" s="290"/>
      <c r="F10" s="291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 s="3" customFormat="1" ht="22.5" customHeight="1" thickBot="1" x14ac:dyDescent="0.25">
      <c r="A11" s="87" t="s">
        <v>21</v>
      </c>
      <c r="B11" s="297" t="s">
        <v>22</v>
      </c>
      <c r="C11" s="298"/>
      <c r="D11" s="299"/>
      <c r="E11" s="88" t="s">
        <v>103</v>
      </c>
      <c r="F11" s="89" t="s">
        <v>23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s="74" customFormat="1" ht="20.100000000000001" customHeight="1" x14ac:dyDescent="0.2">
      <c r="A12" s="90" t="s">
        <v>24</v>
      </c>
      <c r="B12" s="91" t="str">
        <f>ORÇAMENTO!D14</f>
        <v>SERVIÇOS PRELIMINARES</v>
      </c>
      <c r="C12" s="92"/>
      <c r="D12" s="93"/>
      <c r="E12" s="182">
        <f>ORÇAMENTO!K16</f>
        <v>7171.75</v>
      </c>
      <c r="F12" s="100">
        <f>(E12)/E$23</f>
        <v>2.8297338071074699E-3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s="74" customFormat="1" ht="20.100000000000001" customHeight="1" x14ac:dyDescent="0.2">
      <c r="A13" s="90" t="s">
        <v>105</v>
      </c>
      <c r="B13" s="91" t="str">
        <f>ORÇAMENTO!D17</f>
        <v>ADMINISTRAÇÃO LOCAL</v>
      </c>
      <c r="C13" s="92"/>
      <c r="D13" s="93"/>
      <c r="E13" s="182">
        <f>ORÇAMENTO!K22</f>
        <v>176688</v>
      </c>
      <c r="F13" s="100">
        <f t="shared" ref="F13:F19" si="0">(E13)/E$23</f>
        <v>6.9715202971409304E-2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s="74" customFormat="1" ht="20.100000000000001" customHeight="1" x14ac:dyDescent="0.2">
      <c r="A14" s="90" t="s">
        <v>90</v>
      </c>
      <c r="B14" s="91" t="str">
        <f>ORÇAMENTO!D23</f>
        <v>CONTROLE TECNOLÓGICO</v>
      </c>
      <c r="C14" s="92"/>
      <c r="D14" s="93"/>
      <c r="E14" s="182">
        <f>ORÇAMENTO!K28</f>
        <v>46498.39</v>
      </c>
      <c r="F14" s="100">
        <f t="shared" si="0"/>
        <v>1.8346716792842461E-2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s="74" customFormat="1" ht="20.100000000000001" customHeight="1" x14ac:dyDescent="0.2">
      <c r="A15" s="90" t="s">
        <v>106</v>
      </c>
      <c r="B15" s="91" t="str">
        <f>ORÇAMENTO!D29</f>
        <v>CANTEIRO DE OBRA</v>
      </c>
      <c r="C15" s="92"/>
      <c r="D15" s="93"/>
      <c r="E15" s="182">
        <f>ORÇAMENTO!K31</f>
        <v>68806.080000000002</v>
      </c>
      <c r="F15" s="100">
        <f t="shared" si="0"/>
        <v>2.7148588658352724E-2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s="44" customFormat="1" ht="20.100000000000001" customHeight="1" x14ac:dyDescent="0.2">
      <c r="A16" s="94" t="s">
        <v>88</v>
      </c>
      <c r="B16" s="95" t="str">
        <f>ORÇAMENTO!D32</f>
        <v>TERRAPLENAGEM</v>
      </c>
      <c r="C16" s="96"/>
      <c r="D16" s="97"/>
      <c r="E16" s="183">
        <f>ORÇAMENTO!K35</f>
        <v>77935.66</v>
      </c>
      <c r="F16" s="100">
        <f t="shared" si="0"/>
        <v>3.0750817008572993E-2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235" s="74" customFormat="1" ht="20.100000000000001" customHeight="1" x14ac:dyDescent="0.2">
      <c r="A17" s="94" t="s">
        <v>84</v>
      </c>
      <c r="B17" s="95" t="str">
        <f>ORÇAMENTO!D36</f>
        <v>PAVIMENTAÇÃO</v>
      </c>
      <c r="C17" s="96"/>
      <c r="D17" s="97"/>
      <c r="E17" s="183">
        <f>ORÇAMENTO!K45</f>
        <v>634267.57999999996</v>
      </c>
      <c r="F17" s="100">
        <f t="shared" si="0"/>
        <v>0.25026087271283043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235" s="74" customFormat="1" ht="20.100000000000001" customHeight="1" x14ac:dyDescent="0.2">
      <c r="A18" s="94" t="s">
        <v>80</v>
      </c>
      <c r="B18" s="95" t="str">
        <f>ORÇAMENTO!D46</f>
        <v>TRANSPORTE DE MATERIAIS DE PAVIMENTAÇÃO</v>
      </c>
      <c r="C18" s="96"/>
      <c r="D18" s="97"/>
      <c r="E18" s="183">
        <f>ORÇAMENTO!K51</f>
        <v>121977.53999999998</v>
      </c>
      <c r="F18" s="100">
        <f t="shared" si="0"/>
        <v>4.8128276731035473E-2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235" s="74" customFormat="1" ht="20.100000000000001" customHeight="1" x14ac:dyDescent="0.2">
      <c r="A19" s="94" t="s">
        <v>157</v>
      </c>
      <c r="B19" s="95" t="str">
        <f>ORÇAMENTO!D52</f>
        <v>SINALIZAÇÃO</v>
      </c>
      <c r="C19" s="96"/>
      <c r="D19" s="97"/>
      <c r="E19" s="183">
        <f>ORÇAMENTO!K60</f>
        <v>121014.44</v>
      </c>
      <c r="F19" s="100">
        <f t="shared" si="0"/>
        <v>4.7748269532008017E-2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235" s="74" customFormat="1" ht="20.100000000000001" customHeight="1" x14ac:dyDescent="0.2">
      <c r="A20" s="94" t="s">
        <v>222</v>
      </c>
      <c r="B20" s="95" t="str">
        <f>ORÇAMENTO!D67</f>
        <v>DRENAGEM</v>
      </c>
      <c r="C20" s="96"/>
      <c r="D20" s="97"/>
      <c r="E20" s="183"/>
      <c r="F20" s="100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235" s="74" customFormat="1" ht="20.100000000000001" customHeight="1" x14ac:dyDescent="0.2">
      <c r="A21" s="94" t="s">
        <v>223</v>
      </c>
      <c r="B21" s="95" t="str">
        <f>ORÇAMENTO!D68</f>
        <v>DRENAGEM SUPERFICIAL</v>
      </c>
      <c r="C21" s="96"/>
      <c r="D21" s="97"/>
      <c r="E21" s="183">
        <f>ORÇAMENTO!K71</f>
        <v>300237.09999999998</v>
      </c>
      <c r="F21" s="100">
        <f>(E21)/E$23</f>
        <v>0.11846356496223462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235" s="74" customFormat="1" ht="20.100000000000001" customHeight="1" thickBot="1" x14ac:dyDescent="0.25">
      <c r="A22" s="94" t="s">
        <v>226</v>
      </c>
      <c r="B22" s="95" t="str">
        <f>ORÇAMENTO!D72</f>
        <v>DRENAGEM PROFUNDA</v>
      </c>
      <c r="C22" s="96"/>
      <c r="D22" s="97"/>
      <c r="E22" s="183">
        <f>ORÇAMENTO!K101</f>
        <v>979829.13</v>
      </c>
      <c r="F22" s="100">
        <f>(E22)/E$23</f>
        <v>0.38660795682360655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235" s="3" customFormat="1" ht="20.100000000000001" customHeight="1" thickBot="1" x14ac:dyDescent="0.25">
      <c r="A23" s="286" t="s">
        <v>25</v>
      </c>
      <c r="B23" s="287"/>
      <c r="C23" s="287"/>
      <c r="D23" s="288"/>
      <c r="E23" s="184">
        <f>SUM(E12:E22)</f>
        <v>2534425.67</v>
      </c>
      <c r="F23" s="98">
        <f>SUM(F12:F22)</f>
        <v>1</v>
      </c>
      <c r="G23" s="30"/>
      <c r="H23" s="30"/>
      <c r="I23" s="28"/>
      <c r="J23" s="29"/>
      <c r="K23" s="30"/>
      <c r="L23" s="30"/>
      <c r="M23" s="30"/>
      <c r="N23" s="30"/>
      <c r="O23" s="28"/>
      <c r="P23" s="29"/>
      <c r="Q23" s="30"/>
      <c r="R23" s="30"/>
      <c r="S23" s="30"/>
      <c r="T23" s="30"/>
      <c r="U23" s="28"/>
      <c r="V23" s="29"/>
      <c r="W23" s="30"/>
      <c r="X23" s="30"/>
      <c r="Y23" s="30"/>
      <c r="Z23" s="30"/>
      <c r="AA23" s="28"/>
      <c r="AB23" s="29"/>
      <c r="AC23" s="30"/>
      <c r="AD23" s="30"/>
      <c r="AE23" s="30"/>
      <c r="AF23" s="30"/>
      <c r="AG23" s="28"/>
      <c r="AH23" s="29"/>
      <c r="AI23" s="30"/>
      <c r="AJ23" s="30"/>
      <c r="AK23" s="30"/>
      <c r="AL23" s="30"/>
      <c r="AM23" s="28"/>
      <c r="AN23" s="29"/>
      <c r="AO23" s="30"/>
      <c r="AP23" s="30"/>
      <c r="AQ23" s="30"/>
      <c r="AR23" s="30"/>
      <c r="AS23" s="28"/>
      <c r="AT23" s="29"/>
      <c r="AU23" s="30"/>
      <c r="AV23" s="30"/>
      <c r="AW23" s="30"/>
      <c r="AX23" s="30"/>
      <c r="AY23" s="28"/>
      <c r="AZ23" s="29"/>
      <c r="BA23" s="30"/>
      <c r="BB23" s="30"/>
      <c r="BC23" s="30"/>
      <c r="BD23" s="30"/>
      <c r="BE23" s="28"/>
      <c r="BF23" s="29"/>
      <c r="BG23" s="30"/>
      <c r="BH23" s="30"/>
      <c r="BI23" s="30"/>
      <c r="BJ23" s="30"/>
      <c r="BK23" s="28"/>
      <c r="BL23" s="29"/>
      <c r="BM23" s="30"/>
      <c r="BN23" s="30"/>
      <c r="BO23" s="30"/>
      <c r="BP23" s="30"/>
      <c r="BQ23" s="28"/>
      <c r="BR23" s="29"/>
      <c r="BS23" s="30"/>
      <c r="BT23" s="30"/>
      <c r="BU23" s="30"/>
      <c r="BV23" s="30"/>
      <c r="BW23" s="28"/>
      <c r="BX23" s="29"/>
      <c r="BY23" s="30"/>
      <c r="BZ23" s="30"/>
      <c r="CA23" s="30"/>
      <c r="CB23" s="30"/>
      <c r="CC23" s="28"/>
      <c r="CD23" s="29"/>
      <c r="CE23" s="30"/>
      <c r="CF23" s="30"/>
      <c r="CG23" s="30"/>
      <c r="CH23" s="30"/>
      <c r="CI23" s="28"/>
      <c r="CJ23" s="29"/>
      <c r="CK23" s="30"/>
      <c r="CL23" s="30"/>
      <c r="CM23" s="30"/>
      <c r="CN23" s="30"/>
      <c r="CO23" s="28"/>
      <c r="CP23" s="29"/>
      <c r="CQ23" s="30"/>
      <c r="CR23" s="30"/>
      <c r="CS23" s="30"/>
      <c r="CT23" s="30"/>
      <c r="CU23" s="28"/>
      <c r="CV23" s="29"/>
      <c r="CW23" s="30"/>
      <c r="CX23" s="30"/>
      <c r="CY23" s="30"/>
      <c r="CZ23" s="30"/>
      <c r="DA23" s="28"/>
      <c r="DB23" s="29"/>
      <c r="DC23" s="30"/>
      <c r="DD23" s="30"/>
      <c r="DE23" s="30"/>
      <c r="DF23" s="30"/>
      <c r="DG23" s="28"/>
      <c r="DH23" s="29"/>
      <c r="DI23" s="30"/>
      <c r="DJ23" s="30"/>
      <c r="DK23" s="30"/>
      <c r="DL23" s="30"/>
      <c r="DM23" s="28"/>
      <c r="DN23" s="29"/>
      <c r="DO23" s="30"/>
      <c r="DP23" s="30"/>
      <c r="DQ23" s="30"/>
      <c r="DR23" s="30"/>
      <c r="DS23" s="28"/>
      <c r="DT23" s="29"/>
      <c r="DU23" s="30"/>
      <c r="DV23" s="30"/>
      <c r="DW23" s="30"/>
      <c r="DX23" s="30"/>
      <c r="DY23" s="28"/>
      <c r="DZ23" s="29"/>
      <c r="EA23" s="30"/>
      <c r="EB23" s="30"/>
      <c r="EC23" s="30"/>
      <c r="ED23" s="30"/>
      <c r="EE23" s="28"/>
      <c r="EF23" s="29"/>
      <c r="EG23" s="30"/>
      <c r="EH23" s="30"/>
      <c r="EI23" s="30"/>
      <c r="EJ23" s="30"/>
      <c r="EK23" s="28"/>
      <c r="EL23" s="29"/>
      <c r="EM23" s="30"/>
      <c r="EN23" s="30"/>
      <c r="EO23" s="30"/>
      <c r="EP23" s="30"/>
      <c r="EQ23" s="28"/>
      <c r="ER23" s="29"/>
      <c r="ES23" s="30"/>
      <c r="ET23" s="30"/>
      <c r="EU23" s="30"/>
      <c r="EV23" s="30"/>
      <c r="EW23" s="28"/>
      <c r="EX23" s="29"/>
      <c r="EY23" s="30"/>
      <c r="EZ23" s="30"/>
      <c r="FA23" s="30"/>
      <c r="FB23" s="30"/>
      <c r="FC23" s="28"/>
      <c r="FD23" s="29"/>
      <c r="FE23" s="30"/>
      <c r="FF23" s="30"/>
      <c r="FG23" s="30"/>
      <c r="FH23" s="30"/>
      <c r="FI23" s="28"/>
      <c r="FJ23" s="29"/>
      <c r="FK23" s="30"/>
      <c r="FL23" s="30"/>
      <c r="FM23" s="30"/>
      <c r="FN23" s="30"/>
      <c r="FO23" s="28"/>
      <c r="FP23" s="29"/>
      <c r="FQ23" s="30"/>
      <c r="FR23" s="30"/>
      <c r="FS23" s="30"/>
      <c r="FT23" s="30"/>
      <c r="FU23" s="28"/>
      <c r="FV23" s="29"/>
      <c r="FW23" s="30"/>
      <c r="FX23" s="30"/>
      <c r="FY23" s="30"/>
      <c r="FZ23" s="30"/>
      <c r="GA23" s="28"/>
      <c r="GB23" s="29"/>
      <c r="GC23" s="30"/>
      <c r="GD23" s="30"/>
      <c r="GE23" s="30"/>
      <c r="GF23" s="30"/>
      <c r="GG23" s="28"/>
      <c r="GH23" s="29"/>
      <c r="GI23" s="30"/>
      <c r="GJ23" s="30"/>
      <c r="GK23" s="30"/>
      <c r="GL23" s="30"/>
      <c r="GM23" s="28"/>
      <c r="GN23" s="29"/>
      <c r="GO23" s="30"/>
      <c r="GP23" s="30"/>
      <c r="GQ23" s="30"/>
      <c r="GR23" s="30"/>
      <c r="GS23" s="28"/>
      <c r="GT23" s="29"/>
      <c r="GU23" s="30"/>
      <c r="GV23" s="30"/>
      <c r="GW23" s="30"/>
      <c r="GX23" s="30"/>
      <c r="GY23" s="28"/>
      <c r="GZ23" s="29"/>
      <c r="HA23" s="30"/>
      <c r="HB23" s="30"/>
      <c r="HC23" s="30"/>
      <c r="HD23" s="30"/>
      <c r="HE23" s="28"/>
      <c r="HF23" s="29"/>
      <c r="HG23" s="30"/>
      <c r="HH23" s="30"/>
      <c r="HI23" s="30"/>
      <c r="HJ23" s="30"/>
      <c r="HK23" s="28"/>
      <c r="HL23" s="29"/>
      <c r="HM23" s="30"/>
      <c r="HN23" s="30"/>
      <c r="HO23" s="30"/>
      <c r="HP23" s="30"/>
      <c r="HQ23" s="28"/>
      <c r="HR23" s="29"/>
      <c r="HS23" s="30"/>
      <c r="HT23" s="30"/>
      <c r="HU23" s="30"/>
      <c r="HV23" s="30"/>
      <c r="HW23" s="28"/>
      <c r="HX23" s="29"/>
      <c r="HY23" s="30"/>
      <c r="HZ23" s="30"/>
      <c r="IA23" s="30"/>
    </row>
    <row r="24" spans="1:235" x14ac:dyDescent="0.25">
      <c r="A24" s="72"/>
      <c r="B24" s="72"/>
      <c r="C24" s="72"/>
      <c r="D24" s="72"/>
      <c r="E24" s="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</row>
  </sheetData>
  <mergeCells count="12">
    <mergeCell ref="B6:F6"/>
    <mergeCell ref="A1:F1"/>
    <mergeCell ref="A2:F2"/>
    <mergeCell ref="A3:F3"/>
    <mergeCell ref="A4:F4"/>
    <mergeCell ref="A5:F5"/>
    <mergeCell ref="A23:D23"/>
    <mergeCell ref="A10:F10"/>
    <mergeCell ref="B7:F7"/>
    <mergeCell ref="B8:F8"/>
    <mergeCell ref="B9:F9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25" orientation="landscape" useFirstPageNumber="1" r:id="rId1"/>
  <headerFooter scaleWithDoc="0">
    <oddFooter>&amp;L&amp;"-,Negrito"&amp;10Jonny Willian J. Rocha
Engenheiro Civil 
CREA 120823434-0&amp;R&amp;"-,Negrito"&amp;10Bernardo Reis de Mello Almeida
Engenheiro Sanitarista Ambiental 
CREA 121213549-0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00FF"/>
  </sheetPr>
  <dimension ref="A1:M192"/>
  <sheetViews>
    <sheetView view="pageBreakPreview" topLeftCell="A21" zoomScaleNormal="100" zoomScaleSheetLayoutView="100" workbookViewId="0">
      <selection activeCell="D58" sqref="D58"/>
    </sheetView>
  </sheetViews>
  <sheetFormatPr defaultColWidth="9.140625" defaultRowHeight="14.25" x14ac:dyDescent="0.2"/>
  <cols>
    <col min="1" max="1" width="8.85546875" style="74" customWidth="1"/>
    <col min="2" max="2" width="12.42578125" style="74" customWidth="1"/>
    <col min="3" max="3" width="16.28515625" style="74" customWidth="1"/>
    <col min="4" max="4" width="72.7109375" style="74" customWidth="1"/>
    <col min="5" max="6" width="8.28515625" style="74" customWidth="1"/>
    <col min="7" max="7" width="14" style="164" bestFit="1" customWidth="1"/>
    <col min="8" max="8" width="11.85546875" style="5" bestFit="1" customWidth="1"/>
    <col min="9" max="9" width="11.28515625" style="175" customWidth="1"/>
    <col min="10" max="10" width="14.7109375" style="74" customWidth="1"/>
    <col min="11" max="11" width="15.42578125" style="5" bestFit="1" customWidth="1"/>
    <col min="12" max="12" width="14.28515625" style="74" customWidth="1"/>
    <col min="13" max="13" width="14.140625" style="74" bestFit="1" customWidth="1"/>
    <col min="14" max="16384" width="9.140625" style="74"/>
  </cols>
  <sheetData>
    <row r="1" spans="1:11" ht="18.95" customHeight="1" x14ac:dyDescent="0.2">
      <c r="A1" s="189"/>
      <c r="B1" s="190"/>
      <c r="C1" s="190"/>
      <c r="D1" s="347" t="s">
        <v>0</v>
      </c>
      <c r="E1" s="347"/>
      <c r="F1" s="347"/>
      <c r="G1" s="347"/>
      <c r="H1" s="347"/>
      <c r="I1" s="347"/>
      <c r="J1" s="347"/>
      <c r="K1" s="348"/>
    </row>
    <row r="2" spans="1:11" ht="18.95" customHeight="1" x14ac:dyDescent="0.2">
      <c r="A2" s="191"/>
      <c r="B2" s="192"/>
      <c r="C2" s="192"/>
      <c r="D2" s="349" t="s">
        <v>1</v>
      </c>
      <c r="E2" s="349"/>
      <c r="F2" s="349"/>
      <c r="G2" s="349"/>
      <c r="H2" s="349"/>
      <c r="I2" s="349"/>
      <c r="J2" s="349"/>
      <c r="K2" s="350"/>
    </row>
    <row r="3" spans="1:11" ht="18.95" customHeight="1" x14ac:dyDescent="0.2">
      <c r="A3" s="191"/>
      <c r="B3" s="192"/>
      <c r="C3" s="192"/>
      <c r="D3" s="351" t="s">
        <v>98</v>
      </c>
      <c r="E3" s="351"/>
      <c r="F3" s="351"/>
      <c r="G3" s="351"/>
      <c r="H3" s="351"/>
      <c r="I3" s="351"/>
      <c r="J3" s="351"/>
      <c r="K3" s="352"/>
    </row>
    <row r="4" spans="1:11" ht="18.95" customHeight="1" x14ac:dyDescent="0.2">
      <c r="A4" s="191"/>
      <c r="B4" s="192"/>
      <c r="C4" s="192"/>
      <c r="D4" s="353" t="s">
        <v>3</v>
      </c>
      <c r="E4" s="353"/>
      <c r="F4" s="353"/>
      <c r="G4" s="353"/>
      <c r="H4" s="353"/>
      <c r="I4" s="353"/>
      <c r="J4" s="353"/>
      <c r="K4" s="354"/>
    </row>
    <row r="5" spans="1:11" ht="18.95" customHeight="1" thickBot="1" x14ac:dyDescent="0.25">
      <c r="A5" s="193"/>
      <c r="B5" s="194"/>
      <c r="C5" s="194"/>
      <c r="D5" s="355" t="s">
        <v>4</v>
      </c>
      <c r="E5" s="355"/>
      <c r="F5" s="355"/>
      <c r="G5" s="355"/>
      <c r="H5" s="355"/>
      <c r="I5" s="355"/>
      <c r="J5" s="355"/>
      <c r="K5" s="356"/>
    </row>
    <row r="6" spans="1:11" ht="18.95" customHeight="1" x14ac:dyDescent="0.2">
      <c r="A6" s="316" t="s">
        <v>26</v>
      </c>
      <c r="B6" s="317"/>
      <c r="C6" s="325" t="str">
        <f>RESUMO!B6</f>
        <v>PAVIMENTAÇÃO ASFÁLTICA EM TSD</v>
      </c>
      <c r="D6" s="326"/>
      <c r="E6" s="357" t="s">
        <v>27</v>
      </c>
      <c r="F6" s="358"/>
      <c r="G6" s="359"/>
      <c r="H6" s="369"/>
      <c r="I6" s="369"/>
      <c r="J6" s="369"/>
      <c r="K6" s="374" t="s">
        <v>261</v>
      </c>
    </row>
    <row r="7" spans="1:11" ht="18.95" customHeight="1" x14ac:dyDescent="0.2">
      <c r="A7" s="318" t="s">
        <v>41</v>
      </c>
      <c r="B7" s="319"/>
      <c r="C7" s="327" t="str">
        <f>RESUMO!B7</f>
        <v>RUAS DIVERAS</v>
      </c>
      <c r="D7" s="328"/>
      <c r="E7" s="360"/>
      <c r="F7" s="361"/>
      <c r="G7" s="362"/>
      <c r="H7" s="338" t="s">
        <v>260</v>
      </c>
      <c r="I7" s="338"/>
      <c r="J7" s="338"/>
      <c r="K7" s="375"/>
    </row>
    <row r="8" spans="1:11" ht="18.95" customHeight="1" x14ac:dyDescent="0.2">
      <c r="A8" s="318" t="s">
        <v>28</v>
      </c>
      <c r="B8" s="319"/>
      <c r="C8" s="327" t="str">
        <f>RESUMO!B8</f>
        <v>PREFEITURA MUNICIPAL DE SÃO PEDRO DA CIPA</v>
      </c>
      <c r="D8" s="328"/>
      <c r="E8" s="333" t="s">
        <v>97</v>
      </c>
      <c r="F8" s="334"/>
      <c r="G8" s="335"/>
      <c r="H8" s="331">
        <v>0.20702738941176513</v>
      </c>
      <c r="I8" s="331"/>
      <c r="J8" s="331"/>
      <c r="K8" s="332"/>
    </row>
    <row r="9" spans="1:11" ht="18.95" customHeight="1" thickBot="1" x14ac:dyDescent="0.25">
      <c r="A9" s="323" t="s">
        <v>29</v>
      </c>
      <c r="B9" s="324"/>
      <c r="C9" s="329" t="str">
        <f>RESUMO!B9</f>
        <v>MARÇO/2018</v>
      </c>
      <c r="D9" s="330"/>
      <c r="E9" s="333"/>
      <c r="F9" s="334"/>
      <c r="G9" s="335"/>
      <c r="H9" s="331"/>
      <c r="I9" s="331"/>
      <c r="J9" s="331"/>
      <c r="K9" s="332"/>
    </row>
    <row r="10" spans="1:11" ht="15.75" customHeight="1" x14ac:dyDescent="0.2">
      <c r="A10" s="363" t="s">
        <v>30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5"/>
    </row>
    <row r="11" spans="1:11" ht="16.5" customHeight="1" thickBot="1" x14ac:dyDescent="0.25">
      <c r="A11" s="366"/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 ht="18" customHeight="1" thickBot="1" x14ac:dyDescent="0.25">
      <c r="A12" s="370" t="s">
        <v>21</v>
      </c>
      <c r="B12" s="321" t="s">
        <v>112</v>
      </c>
      <c r="C12" s="370" t="s">
        <v>31</v>
      </c>
      <c r="D12" s="370" t="s">
        <v>22</v>
      </c>
      <c r="E12" s="336" t="s">
        <v>71</v>
      </c>
      <c r="F12" s="336" t="s">
        <v>96</v>
      </c>
      <c r="G12" s="372" t="s">
        <v>32</v>
      </c>
      <c r="H12" s="376" t="s">
        <v>33</v>
      </c>
      <c r="I12" s="377"/>
      <c r="J12" s="377"/>
      <c r="K12" s="378"/>
    </row>
    <row r="13" spans="1:11" s="126" customFormat="1" ht="30.75" customHeight="1" thickBot="1" x14ac:dyDescent="0.3">
      <c r="A13" s="371"/>
      <c r="B13" s="322"/>
      <c r="C13" s="371"/>
      <c r="D13" s="371"/>
      <c r="E13" s="337"/>
      <c r="F13" s="337"/>
      <c r="G13" s="373"/>
      <c r="H13" s="124" t="s">
        <v>34</v>
      </c>
      <c r="I13" s="124" t="s">
        <v>95</v>
      </c>
      <c r="J13" s="124" t="s">
        <v>94</v>
      </c>
      <c r="K13" s="125" t="s">
        <v>35</v>
      </c>
    </row>
    <row r="14" spans="1:11" s="25" customFormat="1" ht="15" customHeight="1" x14ac:dyDescent="0.25">
      <c r="A14" s="136" t="s">
        <v>24</v>
      </c>
      <c r="B14" s="223"/>
      <c r="C14" s="224"/>
      <c r="D14" s="137" t="s">
        <v>93</v>
      </c>
      <c r="E14" s="138"/>
      <c r="F14" s="138"/>
      <c r="G14" s="139"/>
      <c r="H14" s="225"/>
      <c r="I14" s="226"/>
      <c r="J14" s="225"/>
      <c r="K14" s="140"/>
    </row>
    <row r="15" spans="1:11" s="5" customFormat="1" ht="15" customHeight="1" x14ac:dyDescent="0.2">
      <c r="A15" s="127" t="s">
        <v>36</v>
      </c>
      <c r="B15" s="227" t="s">
        <v>113</v>
      </c>
      <c r="C15" s="128" t="s">
        <v>92</v>
      </c>
      <c r="D15" s="129" t="s">
        <v>91</v>
      </c>
      <c r="E15" s="130"/>
      <c r="F15" s="130" t="s">
        <v>99</v>
      </c>
      <c r="G15" s="131">
        <v>12.5</v>
      </c>
      <c r="H15" s="132">
        <v>475.34</v>
      </c>
      <c r="I15" s="133">
        <f>TRUNC(H15*H$8+H15,2)</f>
        <v>573.74</v>
      </c>
      <c r="J15" s="134">
        <f>K15/$K$102</f>
        <v>2.8297338071074699E-3</v>
      </c>
      <c r="K15" s="135">
        <f>TRUNC(G15*I15,2)</f>
        <v>7171.75</v>
      </c>
    </row>
    <row r="16" spans="1:11" s="5" customFormat="1" ht="15" customHeight="1" x14ac:dyDescent="0.2">
      <c r="A16" s="127"/>
      <c r="B16" s="227"/>
      <c r="C16" s="128"/>
      <c r="D16" s="129"/>
      <c r="E16" s="130"/>
      <c r="F16" s="130"/>
      <c r="G16" s="131"/>
      <c r="H16" s="320" t="s">
        <v>74</v>
      </c>
      <c r="I16" s="320"/>
      <c r="J16" s="228">
        <f>SUM(J15:J15)</f>
        <v>2.8297338071074699E-3</v>
      </c>
      <c r="K16" s="229">
        <f>TRUNC(SUM(K15:K15),2)</f>
        <v>7171.75</v>
      </c>
    </row>
    <row r="17" spans="1:13" s="5" customFormat="1" ht="15" customHeight="1" x14ac:dyDescent="0.2">
      <c r="A17" s="230" t="s">
        <v>105</v>
      </c>
      <c r="B17" s="231"/>
      <c r="C17" s="232"/>
      <c r="D17" s="233" t="s">
        <v>201</v>
      </c>
      <c r="E17" s="234"/>
      <c r="F17" s="234"/>
      <c r="G17" s="235"/>
      <c r="H17" s="236"/>
      <c r="I17" s="237"/>
      <c r="J17" s="236"/>
      <c r="K17" s="238"/>
    </row>
    <row r="18" spans="1:13" s="5" customFormat="1" ht="15" customHeight="1" x14ac:dyDescent="0.2">
      <c r="A18" s="127" t="s">
        <v>107</v>
      </c>
      <c r="B18" s="227" t="s">
        <v>113</v>
      </c>
      <c r="C18" s="128">
        <v>90777</v>
      </c>
      <c r="D18" s="129" t="s">
        <v>203</v>
      </c>
      <c r="E18" s="130"/>
      <c r="F18" s="130" t="s">
        <v>210</v>
      </c>
      <c r="G18" s="131">
        <v>960</v>
      </c>
      <c r="H18" s="132">
        <v>93.42</v>
      </c>
      <c r="I18" s="133">
        <f t="shared" ref="I18:I21" si="0">TRUNC(H18*H$8+H18,2)</f>
        <v>112.76</v>
      </c>
      <c r="J18" s="134">
        <f>K18/$K$102</f>
        <v>4.2711688601228544E-2</v>
      </c>
      <c r="K18" s="135">
        <f t="shared" ref="K18:K21" si="1">TRUNC(G18*I18,2)</f>
        <v>108249.60000000001</v>
      </c>
    </row>
    <row r="19" spans="1:13" s="5" customFormat="1" ht="15" customHeight="1" x14ac:dyDescent="0.2">
      <c r="A19" s="127" t="s">
        <v>207</v>
      </c>
      <c r="B19" s="227" t="s">
        <v>113</v>
      </c>
      <c r="C19" s="128">
        <v>88326</v>
      </c>
      <c r="D19" s="129" t="s">
        <v>204</v>
      </c>
      <c r="E19" s="130"/>
      <c r="F19" s="130" t="s">
        <v>210</v>
      </c>
      <c r="G19" s="131">
        <v>960</v>
      </c>
      <c r="H19" s="132">
        <v>17.95</v>
      </c>
      <c r="I19" s="133">
        <f t="shared" si="0"/>
        <v>21.66</v>
      </c>
      <c r="J19" s="134">
        <f>K19/$K$102</f>
        <v>8.2044623545815022E-3</v>
      </c>
      <c r="K19" s="135">
        <f t="shared" si="1"/>
        <v>20793.599999999999</v>
      </c>
    </row>
    <row r="20" spans="1:13" s="5" customFormat="1" ht="15" customHeight="1" x14ac:dyDescent="0.2">
      <c r="A20" s="127" t="s">
        <v>208</v>
      </c>
      <c r="B20" s="227" t="s">
        <v>113</v>
      </c>
      <c r="C20" s="128">
        <v>90776</v>
      </c>
      <c r="D20" s="129" t="s">
        <v>205</v>
      </c>
      <c r="E20" s="130"/>
      <c r="F20" s="130" t="s">
        <v>210</v>
      </c>
      <c r="G20" s="131">
        <v>960</v>
      </c>
      <c r="H20" s="132">
        <v>23.18</v>
      </c>
      <c r="I20" s="133">
        <f t="shared" si="0"/>
        <v>27.97</v>
      </c>
      <c r="J20" s="134">
        <f>K20/$K$102</f>
        <v>1.0594589661017758E-2</v>
      </c>
      <c r="K20" s="135">
        <f t="shared" si="1"/>
        <v>26851.200000000001</v>
      </c>
    </row>
    <row r="21" spans="1:13" s="5" customFormat="1" ht="15" customHeight="1" x14ac:dyDescent="0.2">
      <c r="A21" s="127" t="s">
        <v>209</v>
      </c>
      <c r="B21" s="227" t="s">
        <v>113</v>
      </c>
      <c r="C21" s="128">
        <v>90781</v>
      </c>
      <c r="D21" s="129" t="s">
        <v>206</v>
      </c>
      <c r="E21" s="130"/>
      <c r="F21" s="130" t="s">
        <v>210</v>
      </c>
      <c r="G21" s="131">
        <v>960</v>
      </c>
      <c r="H21" s="132">
        <v>17.95</v>
      </c>
      <c r="I21" s="133">
        <f t="shared" si="0"/>
        <v>21.66</v>
      </c>
      <c r="J21" s="134">
        <f>K21/$K$102</f>
        <v>8.2044623545815022E-3</v>
      </c>
      <c r="K21" s="135">
        <f t="shared" si="1"/>
        <v>20793.599999999999</v>
      </c>
    </row>
    <row r="22" spans="1:13" s="5" customFormat="1" ht="15" customHeight="1" x14ac:dyDescent="0.2">
      <c r="A22" s="127"/>
      <c r="B22" s="227"/>
      <c r="C22" s="128"/>
      <c r="D22" s="129"/>
      <c r="E22" s="130"/>
      <c r="F22" s="130"/>
      <c r="G22" s="131"/>
      <c r="H22" s="320" t="s">
        <v>120</v>
      </c>
      <c r="I22" s="320"/>
      <c r="J22" s="228">
        <f>SUM(J18:J21)</f>
        <v>6.9715202971409304E-2</v>
      </c>
      <c r="K22" s="229">
        <f>TRUNC(SUM(K18:K21),2)</f>
        <v>176688</v>
      </c>
      <c r="M22" s="5" t="s">
        <v>202</v>
      </c>
    </row>
    <row r="23" spans="1:13" s="5" customFormat="1" ht="15" customHeight="1" x14ac:dyDescent="0.2">
      <c r="A23" s="230" t="s">
        <v>90</v>
      </c>
      <c r="B23" s="231"/>
      <c r="C23" s="232"/>
      <c r="D23" s="233" t="s">
        <v>211</v>
      </c>
      <c r="E23" s="234"/>
      <c r="F23" s="234"/>
      <c r="G23" s="235"/>
      <c r="H23" s="236"/>
      <c r="I23" s="237"/>
      <c r="J23" s="236"/>
      <c r="K23" s="238"/>
    </row>
    <row r="24" spans="1:13" s="5" customFormat="1" ht="15" customHeight="1" x14ac:dyDescent="0.2">
      <c r="A24" s="127" t="s">
        <v>114</v>
      </c>
      <c r="B24" s="227" t="s">
        <v>113</v>
      </c>
      <c r="C24" s="128" t="s">
        <v>191</v>
      </c>
      <c r="D24" s="129" t="s">
        <v>212</v>
      </c>
      <c r="E24" s="130"/>
      <c r="F24" s="130" t="s">
        <v>38</v>
      </c>
      <c r="G24" s="131">
        <v>29273.87</v>
      </c>
      <c r="H24" s="132">
        <v>0.63</v>
      </c>
      <c r="I24" s="133">
        <f t="shared" ref="I24:I27" si="2">TRUNC(H24*H$8+H24,2)</f>
        <v>0.76</v>
      </c>
      <c r="J24" s="134">
        <f>K24/$K$102</f>
        <v>8.7783754178910288E-3</v>
      </c>
      <c r="K24" s="135">
        <f t="shared" ref="K24:K27" si="3">TRUNC(G24*I24,2)</f>
        <v>22248.14</v>
      </c>
    </row>
    <row r="25" spans="1:13" s="5" customFormat="1" ht="15" customHeight="1" x14ac:dyDescent="0.2">
      <c r="A25" s="127" t="s">
        <v>165</v>
      </c>
      <c r="B25" s="227" t="s">
        <v>113</v>
      </c>
      <c r="C25" s="128" t="s">
        <v>192</v>
      </c>
      <c r="D25" s="129" t="s">
        <v>213</v>
      </c>
      <c r="E25" s="130"/>
      <c r="F25" s="130" t="s">
        <v>154</v>
      </c>
      <c r="G25" s="131">
        <v>35</v>
      </c>
      <c r="H25" s="132">
        <v>41.99</v>
      </c>
      <c r="I25" s="133">
        <f t="shared" si="2"/>
        <v>50.68</v>
      </c>
      <c r="J25" s="134">
        <f>K25/$K$102</f>
        <v>6.9988243135179421E-4</v>
      </c>
      <c r="K25" s="135">
        <f t="shared" si="3"/>
        <v>1773.8</v>
      </c>
    </row>
    <row r="26" spans="1:13" s="5" customFormat="1" ht="15" customHeight="1" x14ac:dyDescent="0.2">
      <c r="A26" s="127" t="s">
        <v>216</v>
      </c>
      <c r="B26" s="227" t="s">
        <v>113</v>
      </c>
      <c r="C26" s="128" t="s">
        <v>192</v>
      </c>
      <c r="D26" s="129" t="s">
        <v>215</v>
      </c>
      <c r="E26" s="130"/>
      <c r="F26" s="130" t="s">
        <v>154</v>
      </c>
      <c r="G26" s="131">
        <v>45</v>
      </c>
      <c r="H26" s="132">
        <v>41.99</v>
      </c>
      <c r="I26" s="133">
        <f t="shared" si="2"/>
        <v>50.68</v>
      </c>
      <c r="J26" s="134">
        <f>K26/$K$102</f>
        <v>8.998488403094497E-4</v>
      </c>
      <c r="K26" s="135">
        <f t="shared" si="3"/>
        <v>2280.6</v>
      </c>
    </row>
    <row r="27" spans="1:13" s="5" customFormat="1" ht="15" customHeight="1" x14ac:dyDescent="0.2">
      <c r="A27" s="127" t="s">
        <v>217</v>
      </c>
      <c r="B27" s="227" t="s">
        <v>113</v>
      </c>
      <c r="C27" s="128" t="s">
        <v>193</v>
      </c>
      <c r="D27" s="129" t="s">
        <v>214</v>
      </c>
      <c r="E27" s="130"/>
      <c r="F27" s="130" t="s">
        <v>39</v>
      </c>
      <c r="G27" s="131">
        <v>13286.748000000003</v>
      </c>
      <c r="H27" s="132">
        <v>1.26</v>
      </c>
      <c r="I27" s="133">
        <f t="shared" si="2"/>
        <v>1.52</v>
      </c>
      <c r="J27" s="134">
        <f>K27/$K$102</f>
        <v>7.9686101032901864E-3</v>
      </c>
      <c r="K27" s="135">
        <f t="shared" si="3"/>
        <v>20195.849999999999</v>
      </c>
    </row>
    <row r="28" spans="1:13" s="5" customFormat="1" ht="15" customHeight="1" x14ac:dyDescent="0.2">
      <c r="A28" s="127"/>
      <c r="B28" s="227"/>
      <c r="C28" s="128"/>
      <c r="D28" s="129"/>
      <c r="E28" s="130"/>
      <c r="F28" s="130"/>
      <c r="G28" s="131"/>
      <c r="H28" s="320" t="s">
        <v>120</v>
      </c>
      <c r="I28" s="320"/>
      <c r="J28" s="228">
        <f>SUM(J24:J27)</f>
        <v>1.8346716792842457E-2</v>
      </c>
      <c r="K28" s="229">
        <f>TRUNC(SUM(K24:K27),2)</f>
        <v>46498.39</v>
      </c>
    </row>
    <row r="29" spans="1:13" s="5" customFormat="1" ht="15" customHeight="1" x14ac:dyDescent="0.2">
      <c r="A29" s="230" t="s">
        <v>106</v>
      </c>
      <c r="B29" s="231"/>
      <c r="C29" s="232"/>
      <c r="D29" s="233" t="s">
        <v>155</v>
      </c>
      <c r="E29" s="234"/>
      <c r="F29" s="234"/>
      <c r="G29" s="235"/>
      <c r="H29" s="236"/>
      <c r="I29" s="237"/>
      <c r="J29" s="236"/>
      <c r="K29" s="238"/>
    </row>
    <row r="30" spans="1:13" s="5" customFormat="1" ht="24.95" customHeight="1" x14ac:dyDescent="0.2">
      <c r="A30" s="127" t="s">
        <v>108</v>
      </c>
      <c r="B30" s="227" t="s">
        <v>113</v>
      </c>
      <c r="C30" s="130">
        <v>93584</v>
      </c>
      <c r="D30" s="157" t="s">
        <v>111</v>
      </c>
      <c r="E30" s="130"/>
      <c r="F30" s="130" t="s">
        <v>99</v>
      </c>
      <c r="G30" s="239">
        <v>144</v>
      </c>
      <c r="H30" s="240">
        <v>395.87</v>
      </c>
      <c r="I30" s="133">
        <f>TRUNC(H30*H$8+H30,2)</f>
        <v>477.82</v>
      </c>
      <c r="J30" s="134">
        <f>K30/$K$102</f>
        <v>2.7148588658352724E-2</v>
      </c>
      <c r="K30" s="135">
        <f>TRUNC(G30*I30,2)</f>
        <v>68806.080000000002</v>
      </c>
    </row>
    <row r="31" spans="1:13" ht="15" customHeight="1" x14ac:dyDescent="0.2">
      <c r="A31" s="241"/>
      <c r="B31" s="242"/>
      <c r="C31" s="243"/>
      <c r="D31" s="243"/>
      <c r="E31" s="243"/>
      <c r="F31" s="243"/>
      <c r="G31" s="244"/>
      <c r="H31" s="320" t="s">
        <v>120</v>
      </c>
      <c r="I31" s="320"/>
      <c r="J31" s="228">
        <f>SUM(J30)</f>
        <v>2.7148588658352724E-2</v>
      </c>
      <c r="K31" s="229">
        <f>TRUNC(SUM(K30),2)</f>
        <v>68806.080000000002</v>
      </c>
    </row>
    <row r="32" spans="1:13" s="25" customFormat="1" ht="15" customHeight="1" x14ac:dyDescent="0.25">
      <c r="A32" s="230" t="s">
        <v>88</v>
      </c>
      <c r="B32" s="231"/>
      <c r="C32" s="232"/>
      <c r="D32" s="233" t="s">
        <v>87</v>
      </c>
      <c r="E32" s="234"/>
      <c r="F32" s="234"/>
      <c r="G32" s="235"/>
      <c r="H32" s="236"/>
      <c r="I32" s="237"/>
      <c r="J32" s="236"/>
      <c r="K32" s="238"/>
    </row>
    <row r="33" spans="1:11" s="25" customFormat="1" ht="35.1" customHeight="1" x14ac:dyDescent="0.25">
      <c r="A33" s="141" t="s">
        <v>86</v>
      </c>
      <c r="B33" s="227" t="s">
        <v>113</v>
      </c>
      <c r="C33" s="142" t="s">
        <v>134</v>
      </c>
      <c r="D33" s="143" t="s">
        <v>133</v>
      </c>
      <c r="E33" s="144"/>
      <c r="F33" s="144" t="s">
        <v>39</v>
      </c>
      <c r="G33" s="178">
        <v>14152.113052450008</v>
      </c>
      <c r="H33" s="132">
        <v>2.82</v>
      </c>
      <c r="I33" s="133">
        <f>TRUNC(H33*H$8+H33,2)</f>
        <v>3.4</v>
      </c>
      <c r="J33" s="134">
        <f>K33/$K$102</f>
        <v>1.8985437438376326E-2</v>
      </c>
      <c r="K33" s="135">
        <f t="shared" ref="K33:K34" si="4">TRUNC(G33*I33,2)</f>
        <v>48117.18</v>
      </c>
    </row>
    <row r="34" spans="1:11" s="25" customFormat="1" ht="15" customHeight="1" x14ac:dyDescent="0.25">
      <c r="A34" s="141" t="s">
        <v>138</v>
      </c>
      <c r="B34" s="227" t="s">
        <v>113</v>
      </c>
      <c r="C34" s="142">
        <v>95302</v>
      </c>
      <c r="D34" s="143" t="s">
        <v>135</v>
      </c>
      <c r="E34" s="144">
        <v>0.98</v>
      </c>
      <c r="F34" s="144" t="s">
        <v>136</v>
      </c>
      <c r="G34" s="178">
        <v>17336.328999999998</v>
      </c>
      <c r="H34" s="132">
        <v>1.43</v>
      </c>
      <c r="I34" s="133">
        <f>TRUNC(H34*H$8+H34,2)</f>
        <v>1.72</v>
      </c>
      <c r="J34" s="134">
        <f>K34/$K$102</f>
        <v>1.1765379570196667E-2</v>
      </c>
      <c r="K34" s="135">
        <f t="shared" si="4"/>
        <v>29818.48</v>
      </c>
    </row>
    <row r="35" spans="1:11" ht="15" customHeight="1" x14ac:dyDescent="0.2">
      <c r="A35" s="241"/>
      <c r="B35" s="242"/>
      <c r="C35" s="243"/>
      <c r="D35" s="243"/>
      <c r="E35" s="243"/>
      <c r="F35" s="243"/>
      <c r="G35" s="245"/>
      <c r="H35" s="320" t="s">
        <v>89</v>
      </c>
      <c r="I35" s="320"/>
      <c r="J35" s="228">
        <f>SUM(J33:J34)</f>
        <v>3.0750817008572993E-2</v>
      </c>
      <c r="K35" s="229">
        <f>TRUNC(SUM(K33:K34),3)</f>
        <v>77935.66</v>
      </c>
    </row>
    <row r="36" spans="1:11" s="25" customFormat="1" ht="15" customHeight="1" x14ac:dyDescent="0.25">
      <c r="A36" s="230" t="s">
        <v>84</v>
      </c>
      <c r="B36" s="231"/>
      <c r="C36" s="232"/>
      <c r="D36" s="233" t="s">
        <v>83</v>
      </c>
      <c r="E36" s="234"/>
      <c r="F36" s="234"/>
      <c r="G36" s="235"/>
      <c r="H36" s="236"/>
      <c r="I36" s="237"/>
      <c r="J36" s="236"/>
      <c r="K36" s="238"/>
    </row>
    <row r="37" spans="1:11" s="25" customFormat="1" ht="24.95" customHeight="1" x14ac:dyDescent="0.25">
      <c r="A37" s="145" t="s">
        <v>82</v>
      </c>
      <c r="B37" s="246" t="s">
        <v>113</v>
      </c>
      <c r="C37" s="142" t="s">
        <v>134</v>
      </c>
      <c r="D37" s="146" t="s">
        <v>175</v>
      </c>
      <c r="E37" s="147"/>
      <c r="F37" s="147" t="s">
        <v>39</v>
      </c>
      <c r="G37" s="131">
        <v>13862.452000000001</v>
      </c>
      <c r="H37" s="132">
        <v>2.82</v>
      </c>
      <c r="I37" s="133">
        <f>TRUNC(H37*H$8+H37,2)</f>
        <v>3.4</v>
      </c>
      <c r="J37" s="134">
        <f t="shared" ref="J37:J44" si="5">K37/$K$102</f>
        <v>1.8596848413392215E-2</v>
      </c>
      <c r="K37" s="135">
        <f t="shared" ref="K37" si="6">TRUNC(G37*I37,2)</f>
        <v>47132.33</v>
      </c>
    </row>
    <row r="38" spans="1:11" s="25" customFormat="1" ht="15" customHeight="1" x14ac:dyDescent="0.25">
      <c r="A38" s="145" t="s">
        <v>139</v>
      </c>
      <c r="B38" s="227" t="s">
        <v>113</v>
      </c>
      <c r="C38" s="142">
        <v>72961</v>
      </c>
      <c r="D38" s="146" t="s">
        <v>130</v>
      </c>
      <c r="E38" s="147"/>
      <c r="F38" s="147" t="s">
        <v>38</v>
      </c>
      <c r="G38" s="131">
        <v>29273.87</v>
      </c>
      <c r="H38" s="132">
        <v>1.2</v>
      </c>
      <c r="I38" s="133">
        <f>TRUNC(H38*H$8+H38,2)</f>
        <v>1.44</v>
      </c>
      <c r="J38" s="134">
        <f t="shared" si="5"/>
        <v>1.6632711110442629E-2</v>
      </c>
      <c r="K38" s="135">
        <f t="shared" ref="K38:K44" si="7">TRUNC(G38*I38,2)</f>
        <v>42154.37</v>
      </c>
    </row>
    <row r="39" spans="1:11" s="25" customFormat="1" ht="20.100000000000001" customHeight="1" x14ac:dyDescent="0.25">
      <c r="A39" s="145" t="s">
        <v>151</v>
      </c>
      <c r="B39" s="227" t="s">
        <v>113</v>
      </c>
      <c r="C39" s="148">
        <v>96387</v>
      </c>
      <c r="D39" s="149" t="s">
        <v>173</v>
      </c>
      <c r="E39" s="144"/>
      <c r="F39" s="144" t="s">
        <v>39</v>
      </c>
      <c r="G39" s="179">
        <v>7431.9880000000003</v>
      </c>
      <c r="H39" s="132">
        <v>6.24</v>
      </c>
      <c r="I39" s="133">
        <f t="shared" ref="I39:I44" si="8">TRUNC(H39*H$8+H39,2)</f>
        <v>7.53</v>
      </c>
      <c r="J39" s="134">
        <f t="shared" si="5"/>
        <v>2.2081081588792462E-2</v>
      </c>
      <c r="K39" s="135">
        <f t="shared" si="7"/>
        <v>55962.86</v>
      </c>
    </row>
    <row r="40" spans="1:11" s="25" customFormat="1" ht="20.100000000000001" customHeight="1" x14ac:dyDescent="0.25">
      <c r="A40" s="145" t="s">
        <v>156</v>
      </c>
      <c r="B40" s="227" t="s">
        <v>113</v>
      </c>
      <c r="C40" s="148">
        <v>96387</v>
      </c>
      <c r="D40" s="149" t="s">
        <v>174</v>
      </c>
      <c r="E40" s="144"/>
      <c r="F40" s="144" t="s">
        <v>39</v>
      </c>
      <c r="G40" s="179">
        <v>5854.76</v>
      </c>
      <c r="H40" s="132">
        <v>6.24</v>
      </c>
      <c r="I40" s="133">
        <f t="shared" si="8"/>
        <v>7.53</v>
      </c>
      <c r="J40" s="134">
        <f t="shared" si="5"/>
        <v>1.7395002158418004E-2</v>
      </c>
      <c r="K40" s="135">
        <f t="shared" si="7"/>
        <v>44086.34</v>
      </c>
    </row>
    <row r="41" spans="1:11" s="25" customFormat="1" ht="20.100000000000001" customHeight="1" x14ac:dyDescent="0.25">
      <c r="A41" s="145" t="s">
        <v>166</v>
      </c>
      <c r="B41" s="227" t="s">
        <v>113</v>
      </c>
      <c r="C41" s="148">
        <v>96387</v>
      </c>
      <c r="D41" s="149" t="s">
        <v>272</v>
      </c>
      <c r="E41" s="144"/>
      <c r="F41" s="144" t="s">
        <v>39</v>
      </c>
      <c r="G41" s="179">
        <v>575.70399999999995</v>
      </c>
      <c r="H41" s="132">
        <v>6.24</v>
      </c>
      <c r="I41" s="133">
        <f t="shared" si="8"/>
        <v>7.53</v>
      </c>
      <c r="J41" s="134">
        <f t="shared" si="5"/>
        <v>1.7104664190052969E-3</v>
      </c>
      <c r="K41" s="135">
        <f t="shared" si="7"/>
        <v>4335.05</v>
      </c>
    </row>
    <row r="42" spans="1:11" s="25" customFormat="1" ht="26.25" customHeight="1" x14ac:dyDescent="0.25">
      <c r="A42" s="145" t="s">
        <v>167</v>
      </c>
      <c r="B42" s="227" t="s">
        <v>113</v>
      </c>
      <c r="C42" s="148" t="s">
        <v>267</v>
      </c>
      <c r="D42" s="149" t="s">
        <v>268</v>
      </c>
      <c r="E42" s="147"/>
      <c r="F42" s="147" t="s">
        <v>38</v>
      </c>
      <c r="G42" s="179">
        <v>26055.389999999992</v>
      </c>
      <c r="H42" s="132">
        <v>6.3399999999999981</v>
      </c>
      <c r="I42" s="133">
        <f t="shared" si="8"/>
        <v>7.65</v>
      </c>
      <c r="J42" s="134">
        <f t="shared" si="5"/>
        <v>7.8646508500681347E-2</v>
      </c>
      <c r="K42" s="135">
        <f t="shared" si="7"/>
        <v>199323.73</v>
      </c>
    </row>
    <row r="43" spans="1:11" s="25" customFormat="1" ht="15" customHeight="1" x14ac:dyDescent="0.25">
      <c r="A43" s="145" t="s">
        <v>271</v>
      </c>
      <c r="B43" s="227" t="s">
        <v>113</v>
      </c>
      <c r="C43" s="148" t="s">
        <v>267</v>
      </c>
      <c r="D43" s="149" t="s">
        <v>122</v>
      </c>
      <c r="E43" s="147"/>
      <c r="F43" s="147" t="s">
        <v>38</v>
      </c>
      <c r="G43" s="179">
        <v>26055.389999999992</v>
      </c>
      <c r="H43" s="132">
        <v>3.2100000000000004</v>
      </c>
      <c r="I43" s="133">
        <f t="shared" si="8"/>
        <v>3.87</v>
      </c>
      <c r="J43" s="134">
        <f t="shared" si="5"/>
        <v>3.9785877800077682E-2</v>
      </c>
      <c r="K43" s="135">
        <f t="shared" si="7"/>
        <v>100834.35</v>
      </c>
    </row>
    <row r="44" spans="1:11" s="25" customFormat="1" ht="15" customHeight="1" x14ac:dyDescent="0.25">
      <c r="A44" s="145" t="s">
        <v>273</v>
      </c>
      <c r="B44" s="227" t="s">
        <v>113</v>
      </c>
      <c r="C44" s="148" t="s">
        <v>267</v>
      </c>
      <c r="D44" s="146" t="s">
        <v>269</v>
      </c>
      <c r="E44" s="147"/>
      <c r="F44" s="147" t="s">
        <v>38</v>
      </c>
      <c r="G44" s="131">
        <v>26055.39</v>
      </c>
      <c r="H44" s="132">
        <v>4.4700000000000006</v>
      </c>
      <c r="I44" s="133">
        <f t="shared" si="8"/>
        <v>5.39</v>
      </c>
      <c r="J44" s="134">
        <f t="shared" si="5"/>
        <v>5.541237672202081E-2</v>
      </c>
      <c r="K44" s="135">
        <f t="shared" si="7"/>
        <v>140438.54999999999</v>
      </c>
    </row>
    <row r="45" spans="1:11" ht="15" customHeight="1" x14ac:dyDescent="0.2">
      <c r="A45" s="247"/>
      <c r="B45" s="243"/>
      <c r="C45" s="243"/>
      <c r="D45" s="243"/>
      <c r="E45" s="243"/>
      <c r="F45" s="243"/>
      <c r="G45" s="244"/>
      <c r="H45" s="320" t="s">
        <v>121</v>
      </c>
      <c r="I45" s="320"/>
      <c r="J45" s="228">
        <f>SUM(J37:J44)</f>
        <v>0.25026087271283048</v>
      </c>
      <c r="K45" s="229">
        <f>TRUNC(SUM(K37:K44),2)</f>
        <v>634267.57999999996</v>
      </c>
    </row>
    <row r="46" spans="1:11" s="25" customFormat="1" ht="15" customHeight="1" x14ac:dyDescent="0.25">
      <c r="A46" s="248" t="s">
        <v>80</v>
      </c>
      <c r="B46" s="249"/>
      <c r="C46" s="232"/>
      <c r="D46" s="233" t="s">
        <v>78</v>
      </c>
      <c r="E46" s="234"/>
      <c r="F46" s="234"/>
      <c r="G46" s="235"/>
      <c r="H46" s="236"/>
      <c r="I46" s="237"/>
      <c r="J46" s="236"/>
      <c r="K46" s="238"/>
    </row>
    <row r="47" spans="1:11" s="155" customFormat="1" ht="15" customHeight="1" x14ac:dyDescent="0.2">
      <c r="A47" s="150" t="s">
        <v>79</v>
      </c>
      <c r="B47" s="246" t="s">
        <v>113</v>
      </c>
      <c r="C47" s="151">
        <v>83356</v>
      </c>
      <c r="D47" s="152" t="s">
        <v>164</v>
      </c>
      <c r="E47" s="153">
        <v>76.63</v>
      </c>
      <c r="F47" s="153" t="s">
        <v>136</v>
      </c>
      <c r="G47" s="180">
        <v>48317.185000000005</v>
      </c>
      <c r="H47" s="154">
        <v>0.76</v>
      </c>
      <c r="I47" s="133">
        <f>TRUNC(H47*H$8+H47,2)</f>
        <v>0.91</v>
      </c>
      <c r="J47" s="134">
        <f>K47/$K$102</f>
        <v>1.7348557710907341E-2</v>
      </c>
      <c r="K47" s="135">
        <f t="shared" ref="K47:K50" si="9">TRUNC(G47*I47,2)</f>
        <v>43968.63</v>
      </c>
    </row>
    <row r="48" spans="1:11" s="155" customFormat="1" ht="24.95" customHeight="1" x14ac:dyDescent="0.2">
      <c r="A48" s="150" t="s">
        <v>123</v>
      </c>
      <c r="B48" s="246" t="s">
        <v>113</v>
      </c>
      <c r="C48" s="151">
        <v>93176</v>
      </c>
      <c r="D48" s="152" t="s">
        <v>131</v>
      </c>
      <c r="E48" s="153">
        <v>155</v>
      </c>
      <c r="F48" s="153" t="s">
        <v>75</v>
      </c>
      <c r="G48" s="180">
        <v>18168.789999999997</v>
      </c>
      <c r="H48" s="154">
        <v>0.45</v>
      </c>
      <c r="I48" s="133">
        <f>TRUNC(H48*H$8+H48,2)</f>
        <v>0.54</v>
      </c>
      <c r="J48" s="134">
        <f>K48/$K$102</f>
        <v>3.8711492375311995E-3</v>
      </c>
      <c r="K48" s="135">
        <f t="shared" ref="K48" si="10">TRUNC(G48*I48,2)</f>
        <v>9811.14</v>
      </c>
    </row>
    <row r="49" spans="1:11" s="155" customFormat="1" ht="24.95" customHeight="1" x14ac:dyDescent="0.2">
      <c r="A49" s="150" t="s">
        <v>176</v>
      </c>
      <c r="B49" s="246" t="s">
        <v>113</v>
      </c>
      <c r="C49" s="151">
        <v>93596</v>
      </c>
      <c r="D49" s="152" t="s">
        <v>132</v>
      </c>
      <c r="E49" s="153">
        <v>3.13</v>
      </c>
      <c r="F49" s="153" t="s">
        <v>75</v>
      </c>
      <c r="G49" s="180">
        <v>79836.588000000018</v>
      </c>
      <c r="H49" s="154">
        <v>0.51</v>
      </c>
      <c r="I49" s="133">
        <f>TRUNC(H49*H$8+H49,2)</f>
        <v>0.61</v>
      </c>
      <c r="J49" s="134">
        <f>K49/$K$102</f>
        <v>1.9215521124357929E-2</v>
      </c>
      <c r="K49" s="135">
        <f t="shared" ref="K49" si="11">TRUNC(G49*I49,2)</f>
        <v>48700.31</v>
      </c>
    </row>
    <row r="50" spans="1:11" s="155" customFormat="1" ht="23.25" customHeight="1" x14ac:dyDescent="0.2">
      <c r="A50" s="150" t="s">
        <v>189</v>
      </c>
      <c r="B50" s="246" t="s">
        <v>113</v>
      </c>
      <c r="C50" s="151">
        <v>93595</v>
      </c>
      <c r="D50" s="152" t="s">
        <v>160</v>
      </c>
      <c r="E50" s="153">
        <v>0.84</v>
      </c>
      <c r="F50" s="153" t="s">
        <v>75</v>
      </c>
      <c r="G50" s="180">
        <v>21425.783000000007</v>
      </c>
      <c r="H50" s="154">
        <v>0.76</v>
      </c>
      <c r="I50" s="133">
        <f t="shared" ref="I50" si="12">TRUNC(H50*H$8+H50,2)</f>
        <v>0.91</v>
      </c>
      <c r="J50" s="134">
        <f>K50/$K$102</f>
        <v>7.6930486582390085E-3</v>
      </c>
      <c r="K50" s="135">
        <f t="shared" si="9"/>
        <v>19497.46</v>
      </c>
    </row>
    <row r="51" spans="1:11" ht="15" customHeight="1" x14ac:dyDescent="0.2">
      <c r="A51" s="314"/>
      <c r="B51" s="315"/>
      <c r="C51" s="315"/>
      <c r="D51" s="315"/>
      <c r="E51" s="315"/>
      <c r="F51" s="315"/>
      <c r="G51" s="315"/>
      <c r="H51" s="320" t="s">
        <v>85</v>
      </c>
      <c r="I51" s="320"/>
      <c r="J51" s="228">
        <f>SUM(J47:J50)</f>
        <v>4.8128276731035473E-2</v>
      </c>
      <c r="K51" s="250">
        <f>SUM(K47:K50)</f>
        <v>121977.53999999998</v>
      </c>
    </row>
    <row r="52" spans="1:11" ht="15" customHeight="1" x14ac:dyDescent="0.2">
      <c r="A52" s="251" t="s">
        <v>157</v>
      </c>
      <c r="B52" s="252"/>
      <c r="C52" s="232"/>
      <c r="D52" s="233" t="s">
        <v>76</v>
      </c>
      <c r="E52" s="234"/>
      <c r="F52" s="234"/>
      <c r="G52" s="235"/>
      <c r="H52" s="236"/>
      <c r="I52" s="237"/>
      <c r="J52" s="236"/>
      <c r="K52" s="238"/>
    </row>
    <row r="53" spans="1:11" ht="24.95" customHeight="1" x14ac:dyDescent="0.2">
      <c r="A53" s="145" t="s">
        <v>158</v>
      </c>
      <c r="B53" s="246" t="s">
        <v>113</v>
      </c>
      <c r="C53" s="151">
        <v>72947</v>
      </c>
      <c r="D53" s="152" t="s">
        <v>137</v>
      </c>
      <c r="E53" s="161"/>
      <c r="F53" s="161" t="s">
        <v>38</v>
      </c>
      <c r="G53" s="220">
        <v>1813.8103666666671</v>
      </c>
      <c r="H53" s="162">
        <v>28.29</v>
      </c>
      <c r="I53" s="133">
        <f>TRUNC(H53*H$8+H53,2)</f>
        <v>34.14</v>
      </c>
      <c r="J53" s="134">
        <f t="shared" ref="J53:J59" si="13">K53/$K$102</f>
        <v>2.4432943815629837E-2</v>
      </c>
      <c r="K53" s="135">
        <f t="shared" ref="K53:K57" si="14">TRUNC(G53*I53,2)</f>
        <v>61923.48</v>
      </c>
    </row>
    <row r="54" spans="1:11" ht="15" customHeight="1" x14ac:dyDescent="0.2">
      <c r="A54" s="145" t="s">
        <v>159</v>
      </c>
      <c r="B54" s="260" t="s">
        <v>252</v>
      </c>
      <c r="C54" s="151"/>
      <c r="D54" s="152" t="s">
        <v>253</v>
      </c>
      <c r="E54" s="161"/>
      <c r="F54" s="161" t="s">
        <v>154</v>
      </c>
      <c r="G54" s="220">
        <v>61</v>
      </c>
      <c r="H54" s="162">
        <v>230</v>
      </c>
      <c r="I54" s="133">
        <f t="shared" ref="I54:I56" si="15">TRUNC(H54*H$8+H54,2)</f>
        <v>277.61</v>
      </c>
      <c r="J54" s="134">
        <f t="shared" si="13"/>
        <v>6.6816755371642044E-3</v>
      </c>
      <c r="K54" s="135">
        <f t="shared" ref="K54:K56" si="16">TRUNC(G54*I54,2)</f>
        <v>16934.21</v>
      </c>
    </row>
    <row r="55" spans="1:11" ht="15" customHeight="1" x14ac:dyDescent="0.2">
      <c r="A55" s="145" t="s">
        <v>218</v>
      </c>
      <c r="B55" s="260" t="s">
        <v>252</v>
      </c>
      <c r="C55" s="151"/>
      <c r="D55" s="152" t="s">
        <v>254</v>
      </c>
      <c r="E55" s="161"/>
      <c r="F55" s="161" t="s">
        <v>154</v>
      </c>
      <c r="G55" s="220">
        <v>43</v>
      </c>
      <c r="H55" s="162">
        <v>190</v>
      </c>
      <c r="I55" s="133">
        <f t="shared" ref="I55" si="17">TRUNC(H55*H$8+H55,2)</f>
        <v>229.33</v>
      </c>
      <c r="J55" s="134">
        <f t="shared" si="13"/>
        <v>3.8908973013992557E-3</v>
      </c>
      <c r="K55" s="135">
        <f t="shared" ref="K55" si="18">TRUNC(G55*I55,2)</f>
        <v>9861.19</v>
      </c>
    </row>
    <row r="56" spans="1:11" ht="15" customHeight="1" x14ac:dyDescent="0.2">
      <c r="A56" s="145" t="s">
        <v>219</v>
      </c>
      <c r="B56" s="260" t="s">
        <v>252</v>
      </c>
      <c r="C56" s="151"/>
      <c r="D56" s="152" t="s">
        <v>255</v>
      </c>
      <c r="E56" s="161"/>
      <c r="F56" s="161" t="s">
        <v>154</v>
      </c>
      <c r="G56" s="220">
        <v>56</v>
      </c>
      <c r="H56" s="162">
        <v>155</v>
      </c>
      <c r="I56" s="133">
        <f t="shared" si="15"/>
        <v>187.08</v>
      </c>
      <c r="J56" s="134">
        <f t="shared" si="13"/>
        <v>4.13367025279538E-3</v>
      </c>
      <c r="K56" s="135">
        <f t="shared" si="16"/>
        <v>10476.48</v>
      </c>
    </row>
    <row r="57" spans="1:11" ht="15" customHeight="1" x14ac:dyDescent="0.2">
      <c r="A57" s="145" t="s">
        <v>220</v>
      </c>
      <c r="B57" s="260" t="s">
        <v>252</v>
      </c>
      <c r="C57" s="151"/>
      <c r="D57" s="152" t="s">
        <v>256</v>
      </c>
      <c r="E57" s="161"/>
      <c r="F57" s="161" t="s">
        <v>154</v>
      </c>
      <c r="G57" s="220">
        <v>26</v>
      </c>
      <c r="H57" s="162">
        <v>190</v>
      </c>
      <c r="I57" s="133">
        <f t="shared" ref="I57:I59" si="19">TRUNC(H57*H$8+H57,2)</f>
        <v>229.33</v>
      </c>
      <c r="J57" s="134">
        <f t="shared" si="13"/>
        <v>2.3526355775902474E-3</v>
      </c>
      <c r="K57" s="135">
        <f t="shared" si="14"/>
        <v>5962.58</v>
      </c>
    </row>
    <row r="58" spans="1:11" ht="15" customHeight="1" x14ac:dyDescent="0.2">
      <c r="A58" s="145" t="s">
        <v>221</v>
      </c>
      <c r="B58" s="260" t="s">
        <v>161</v>
      </c>
      <c r="C58" s="151" t="s">
        <v>162</v>
      </c>
      <c r="D58" s="152" t="s">
        <v>257</v>
      </c>
      <c r="E58" s="161"/>
      <c r="F58" s="161" t="s">
        <v>154</v>
      </c>
      <c r="G58" s="220">
        <v>186</v>
      </c>
      <c r="H58" s="162">
        <v>36.96</v>
      </c>
      <c r="I58" s="133">
        <f t="shared" si="19"/>
        <v>44.61</v>
      </c>
      <c r="J58" s="134">
        <f t="shared" si="13"/>
        <v>3.2739014989538041E-3</v>
      </c>
      <c r="K58" s="135">
        <f t="shared" ref="K58:K59" si="20">TRUNC(G58*I58,2)</f>
        <v>8297.4599999999991</v>
      </c>
    </row>
    <row r="59" spans="1:11" ht="15" customHeight="1" x14ac:dyDescent="0.2">
      <c r="A59" s="145" t="s">
        <v>259</v>
      </c>
      <c r="B59" s="260" t="s">
        <v>161</v>
      </c>
      <c r="C59" s="151" t="s">
        <v>163</v>
      </c>
      <c r="D59" s="152" t="s">
        <v>258</v>
      </c>
      <c r="E59" s="161"/>
      <c r="F59" s="161" t="s">
        <v>154</v>
      </c>
      <c r="G59" s="220">
        <v>186</v>
      </c>
      <c r="H59" s="162">
        <v>33.67</v>
      </c>
      <c r="I59" s="133">
        <f t="shared" si="19"/>
        <v>40.64</v>
      </c>
      <c r="J59" s="134">
        <f t="shared" si="13"/>
        <v>2.9825455484752883E-3</v>
      </c>
      <c r="K59" s="135">
        <f t="shared" si="20"/>
        <v>7559.04</v>
      </c>
    </row>
    <row r="60" spans="1:11" ht="15" customHeight="1" x14ac:dyDescent="0.2">
      <c r="A60" s="247"/>
      <c r="B60" s="243"/>
      <c r="C60" s="243"/>
      <c r="D60" s="243"/>
      <c r="E60" s="243"/>
      <c r="F60" s="243"/>
      <c r="G60" s="244"/>
      <c r="H60" s="320" t="s">
        <v>81</v>
      </c>
      <c r="I60" s="320"/>
      <c r="J60" s="228">
        <f>SUM(J53:J59)</f>
        <v>4.7748269532008017E-2</v>
      </c>
      <c r="K60" s="229">
        <f>TRUNC(SUM(K53:K59),3)</f>
        <v>121014.44</v>
      </c>
    </row>
    <row r="61" spans="1:11" ht="15" hidden="1" customHeight="1" x14ac:dyDescent="0.2">
      <c r="A61" s="251" t="s">
        <v>157</v>
      </c>
      <c r="B61" s="252"/>
      <c r="C61" s="232"/>
      <c r="D61" s="233" t="s">
        <v>110</v>
      </c>
      <c r="E61" s="234"/>
      <c r="F61" s="234"/>
      <c r="G61" s="235"/>
      <c r="H61" s="236"/>
      <c r="I61" s="237"/>
      <c r="J61" s="236"/>
      <c r="K61" s="238"/>
    </row>
    <row r="62" spans="1:11" ht="15" hidden="1" customHeight="1" x14ac:dyDescent="0.2">
      <c r="A62" s="145" t="s">
        <v>158</v>
      </c>
      <c r="B62" s="130"/>
      <c r="C62" s="151"/>
      <c r="D62" s="152"/>
      <c r="E62" s="161"/>
      <c r="F62" s="161" t="s">
        <v>39</v>
      </c>
      <c r="G62" s="181"/>
      <c r="H62" s="217">
        <v>3.99</v>
      </c>
      <c r="I62" s="133">
        <f>TRUNC(H62*H$8+H62,2)</f>
        <v>4.8099999999999996</v>
      </c>
      <c r="J62" s="134"/>
      <c r="K62" s="135">
        <f t="shared" ref="K62:K63" si="21">TRUNC(G62*I62,2)</f>
        <v>0</v>
      </c>
    </row>
    <row r="63" spans="1:11" ht="24.95" hidden="1" customHeight="1" x14ac:dyDescent="0.2">
      <c r="A63" s="145" t="s">
        <v>159</v>
      </c>
      <c r="B63" s="130"/>
      <c r="C63" s="151"/>
      <c r="D63" s="152"/>
      <c r="E63" s="161"/>
      <c r="F63" s="161" t="s">
        <v>38</v>
      </c>
      <c r="G63" s="181"/>
      <c r="H63" s="162"/>
      <c r="I63" s="133"/>
      <c r="J63" s="134"/>
      <c r="K63" s="135"/>
    </row>
    <row r="64" spans="1:11" ht="24.95" hidden="1" customHeight="1" x14ac:dyDescent="0.2">
      <c r="A64" s="145" t="s">
        <v>218</v>
      </c>
      <c r="B64" s="130"/>
      <c r="C64" s="151"/>
      <c r="D64" s="152"/>
      <c r="E64" s="161"/>
      <c r="F64" s="161" t="s">
        <v>39</v>
      </c>
      <c r="G64" s="181"/>
      <c r="H64" s="162">
        <v>500.76</v>
      </c>
      <c r="I64" s="133">
        <f t="shared" ref="I64" si="22">TRUNC(H64*H$8+H64,2)</f>
        <v>604.42999999999995</v>
      </c>
      <c r="J64" s="134"/>
      <c r="K64" s="135">
        <f t="shared" ref="K64" si="23">TRUNC(G64*I64,2)</f>
        <v>0</v>
      </c>
    </row>
    <row r="65" spans="1:11" ht="24.95" hidden="1" customHeight="1" x14ac:dyDescent="0.2">
      <c r="A65" s="145" t="s">
        <v>219</v>
      </c>
      <c r="B65" s="130"/>
      <c r="C65" s="151"/>
      <c r="D65" s="152"/>
      <c r="E65" s="161"/>
      <c r="F65" s="161" t="s">
        <v>39</v>
      </c>
      <c r="G65" s="181"/>
      <c r="H65" s="162">
        <v>200.18</v>
      </c>
      <c r="I65" s="133">
        <f t="shared" ref="I65" si="24">TRUNC(H65*H$8+H65,2)</f>
        <v>241.62</v>
      </c>
      <c r="J65" s="134"/>
      <c r="K65" s="135">
        <f t="shared" ref="K65" si="25">TRUNC(G65*I65,2)</f>
        <v>0</v>
      </c>
    </row>
    <row r="66" spans="1:11" ht="15" hidden="1" customHeight="1" x14ac:dyDescent="0.2">
      <c r="A66" s="247"/>
      <c r="B66" s="243"/>
      <c r="C66" s="243"/>
      <c r="D66" s="243"/>
      <c r="E66" s="243"/>
      <c r="F66" s="243"/>
      <c r="G66" s="244"/>
      <c r="H66" s="320" t="s">
        <v>184</v>
      </c>
      <c r="I66" s="320"/>
      <c r="J66" s="228">
        <f>SUM(J62:J65)</f>
        <v>0</v>
      </c>
      <c r="K66" s="229">
        <f>TRUNC(SUM(K62:K65),3)</f>
        <v>0</v>
      </c>
    </row>
    <row r="67" spans="1:11" ht="15" customHeight="1" x14ac:dyDescent="0.2">
      <c r="A67" s="251" t="s">
        <v>222</v>
      </c>
      <c r="B67" s="252"/>
      <c r="C67" s="232"/>
      <c r="D67" s="233" t="s">
        <v>140</v>
      </c>
      <c r="E67" s="234"/>
      <c r="F67" s="234"/>
      <c r="G67" s="235"/>
      <c r="H67" s="236"/>
      <c r="I67" s="237"/>
      <c r="J67" s="236"/>
      <c r="K67" s="238"/>
    </row>
    <row r="68" spans="1:11" s="25" customFormat="1" ht="15" customHeight="1" x14ac:dyDescent="0.25">
      <c r="A68" s="251" t="s">
        <v>223</v>
      </c>
      <c r="B68" s="252"/>
      <c r="C68" s="232"/>
      <c r="D68" s="233" t="s">
        <v>77</v>
      </c>
      <c r="E68" s="234"/>
      <c r="F68" s="234"/>
      <c r="G68" s="235"/>
      <c r="H68" s="236"/>
      <c r="I68" s="237"/>
      <c r="J68" s="236"/>
      <c r="K68" s="238"/>
    </row>
    <row r="69" spans="1:11" s="25" customFormat="1" ht="39.950000000000003" customHeight="1" x14ac:dyDescent="0.25">
      <c r="A69" s="156" t="s">
        <v>224</v>
      </c>
      <c r="B69" s="130" t="s">
        <v>113</v>
      </c>
      <c r="C69" s="151">
        <v>94267</v>
      </c>
      <c r="D69" s="157" t="s">
        <v>199</v>
      </c>
      <c r="E69" s="153"/>
      <c r="F69" s="153" t="s">
        <v>37</v>
      </c>
      <c r="G69" s="158">
        <v>6848.14</v>
      </c>
      <c r="H69" s="159">
        <v>33.53</v>
      </c>
      <c r="I69" s="160">
        <f>TRUNC(H69*H$8+H69,2)</f>
        <v>40.47</v>
      </c>
      <c r="J69" s="134">
        <f>K69/$K$102</f>
        <v>0.10935188326118871</v>
      </c>
      <c r="K69" s="135">
        <f>TRUNC(G69*I69,2)</f>
        <v>277144.21999999997</v>
      </c>
    </row>
    <row r="70" spans="1:11" s="25" customFormat="1" ht="39.950000000000003" customHeight="1" x14ac:dyDescent="0.25">
      <c r="A70" s="156" t="s">
        <v>225</v>
      </c>
      <c r="B70" s="130" t="s">
        <v>113</v>
      </c>
      <c r="C70" s="151">
        <v>94268</v>
      </c>
      <c r="D70" s="157" t="s">
        <v>200</v>
      </c>
      <c r="E70" s="153"/>
      <c r="F70" s="153" t="s">
        <v>37</v>
      </c>
      <c r="G70" s="158">
        <v>518.01</v>
      </c>
      <c r="H70" s="159">
        <v>36.94</v>
      </c>
      <c r="I70" s="160">
        <f>TRUNC(H70*H$8+H70,2)</f>
        <v>44.58</v>
      </c>
      <c r="J70" s="134">
        <f>K70/$K$102</f>
        <v>9.1116817010459036E-3</v>
      </c>
      <c r="K70" s="135">
        <f>TRUNC(G70*I70,2)</f>
        <v>23092.880000000001</v>
      </c>
    </row>
    <row r="71" spans="1:11" ht="15" customHeight="1" x14ac:dyDescent="0.2">
      <c r="A71" s="247"/>
      <c r="B71" s="243"/>
      <c r="C71" s="243"/>
      <c r="D71" s="243"/>
      <c r="E71" s="243"/>
      <c r="F71" s="243"/>
      <c r="G71" s="244"/>
      <c r="H71" s="320" t="s">
        <v>183</v>
      </c>
      <c r="I71" s="320"/>
      <c r="J71" s="228">
        <f>SUM(J69:J70)</f>
        <v>0.1184635649622346</v>
      </c>
      <c r="K71" s="250">
        <f>SUM(K69:K70)</f>
        <v>300237.09999999998</v>
      </c>
    </row>
    <row r="72" spans="1:11" s="25" customFormat="1" ht="24.95" customHeight="1" x14ac:dyDescent="0.25">
      <c r="A72" s="251" t="s">
        <v>226</v>
      </c>
      <c r="B72" s="252"/>
      <c r="C72" s="232"/>
      <c r="D72" s="233" t="s">
        <v>109</v>
      </c>
      <c r="E72" s="234"/>
      <c r="F72" s="234"/>
      <c r="G72" s="235"/>
      <c r="H72" s="236"/>
      <c r="I72" s="237"/>
      <c r="J72" s="236"/>
      <c r="K72" s="238"/>
    </row>
    <row r="73" spans="1:11" s="25" customFormat="1" ht="15" hidden="1" customHeight="1" x14ac:dyDescent="0.25">
      <c r="A73" s="251" t="s">
        <v>177</v>
      </c>
      <c r="B73" s="252"/>
      <c r="C73" s="232"/>
      <c r="D73" s="233" t="s">
        <v>141</v>
      </c>
      <c r="E73" s="234"/>
      <c r="F73" s="234"/>
      <c r="G73" s="235"/>
      <c r="H73" s="236"/>
      <c r="I73" s="237"/>
      <c r="J73" s="236"/>
      <c r="K73" s="238"/>
    </row>
    <row r="74" spans="1:11" s="25" customFormat="1" ht="15" hidden="1" customHeight="1" x14ac:dyDescent="0.25">
      <c r="A74" s="253" t="s">
        <v>178</v>
      </c>
      <c r="B74" s="130" t="s">
        <v>113</v>
      </c>
      <c r="C74" s="153">
        <v>73610</v>
      </c>
      <c r="D74" s="157" t="s">
        <v>116</v>
      </c>
      <c r="E74" s="153"/>
      <c r="F74" s="153" t="s">
        <v>118</v>
      </c>
      <c r="G74" s="158"/>
      <c r="H74" s="159">
        <v>0.96</v>
      </c>
      <c r="I74" s="160">
        <f>TRUNC(H74*H$8+H74,2)</f>
        <v>1.1499999999999999</v>
      </c>
      <c r="J74" s="134"/>
      <c r="K74" s="135">
        <f>TRUNC(G74*I74,2)</f>
        <v>0</v>
      </c>
    </row>
    <row r="75" spans="1:11" ht="15" hidden="1" customHeight="1" x14ac:dyDescent="0.2">
      <c r="A75" s="247"/>
      <c r="B75" s="243"/>
      <c r="C75" s="243"/>
      <c r="D75" s="243"/>
      <c r="E75" s="243"/>
      <c r="F75" s="243"/>
      <c r="G75" s="244"/>
      <c r="H75" s="320" t="s">
        <v>182</v>
      </c>
      <c r="I75" s="320"/>
      <c r="J75" s="228">
        <f>J74</f>
        <v>0</v>
      </c>
      <c r="K75" s="229">
        <f>TRUNC(SUM(K74),3)</f>
        <v>0</v>
      </c>
    </row>
    <row r="76" spans="1:11" ht="15" customHeight="1" x14ac:dyDescent="0.2">
      <c r="A76" s="251" t="s">
        <v>227</v>
      </c>
      <c r="B76" s="252"/>
      <c r="C76" s="232"/>
      <c r="D76" s="233" t="s">
        <v>117</v>
      </c>
      <c r="E76" s="234"/>
      <c r="F76" s="234"/>
      <c r="G76" s="235"/>
      <c r="H76" s="236"/>
      <c r="I76" s="237"/>
      <c r="J76" s="236"/>
      <c r="K76" s="238"/>
    </row>
    <row r="77" spans="1:11" ht="45" customHeight="1" x14ac:dyDescent="0.2">
      <c r="A77" s="145" t="s">
        <v>228</v>
      </c>
      <c r="B77" s="130" t="s">
        <v>113</v>
      </c>
      <c r="C77" s="151">
        <v>89893</v>
      </c>
      <c r="D77" s="152" t="s">
        <v>264</v>
      </c>
      <c r="E77" s="161"/>
      <c r="F77" s="161" t="s">
        <v>100</v>
      </c>
      <c r="G77" s="181">
        <v>5656.2988879999994</v>
      </c>
      <c r="H77" s="162">
        <v>14.16</v>
      </c>
      <c r="I77" s="133">
        <f>TRUNC(H77*H$8+H77,2)</f>
        <v>17.09</v>
      </c>
      <c r="J77" s="134">
        <f>K77/$K$102</f>
        <v>3.8141240891077309E-2</v>
      </c>
      <c r="K77" s="135">
        <f t="shared" ref="K77:K80" si="26">TRUNC(G77*I77,2)</f>
        <v>96666.14</v>
      </c>
    </row>
    <row r="78" spans="1:11" ht="35.1" customHeight="1" x14ac:dyDescent="0.2">
      <c r="A78" s="145" t="s">
        <v>229</v>
      </c>
      <c r="B78" s="130" t="s">
        <v>113</v>
      </c>
      <c r="C78" s="151">
        <v>94057</v>
      </c>
      <c r="D78" s="152" t="s">
        <v>250</v>
      </c>
      <c r="E78" s="161"/>
      <c r="F78" s="161" t="s">
        <v>142</v>
      </c>
      <c r="G78" s="181">
        <v>6706.6519999999991</v>
      </c>
      <c r="H78" s="259">
        <v>16.61</v>
      </c>
      <c r="I78" s="133">
        <f t="shared" ref="I78:I79" si="27">TRUNC(H78*H$8+H78,2)</f>
        <v>20.04</v>
      </c>
      <c r="J78" s="134">
        <f>K78/$K$102</f>
        <v>5.3030278848146289E-2</v>
      </c>
      <c r="K78" s="135">
        <f t="shared" ref="K78:K79" si="28">TRUNC(G78*I78,2)</f>
        <v>134401.29999999999</v>
      </c>
    </row>
    <row r="79" spans="1:11" ht="30.75" customHeight="1" x14ac:dyDescent="0.2">
      <c r="A79" s="145" t="s">
        <v>230</v>
      </c>
      <c r="B79" s="130" t="s">
        <v>113</v>
      </c>
      <c r="C79" s="151">
        <v>94111</v>
      </c>
      <c r="D79" s="152" t="s">
        <v>263</v>
      </c>
      <c r="E79" s="161"/>
      <c r="F79" s="161" t="s">
        <v>100</v>
      </c>
      <c r="G79" s="181">
        <v>276.10399999999998</v>
      </c>
      <c r="H79" s="162">
        <v>130.06</v>
      </c>
      <c r="I79" s="133">
        <f t="shared" si="27"/>
        <v>156.97999999999999</v>
      </c>
      <c r="J79" s="134">
        <f>K79/$K$102</f>
        <v>1.7101626026380962E-2</v>
      </c>
      <c r="K79" s="135">
        <f t="shared" si="28"/>
        <v>43342.8</v>
      </c>
    </row>
    <row r="80" spans="1:11" ht="45" customHeight="1" x14ac:dyDescent="0.2">
      <c r="A80" s="145" t="s">
        <v>231</v>
      </c>
      <c r="B80" s="130" t="s">
        <v>113</v>
      </c>
      <c r="C80" s="151">
        <v>93381</v>
      </c>
      <c r="D80" s="152" t="s">
        <v>152</v>
      </c>
      <c r="E80" s="161"/>
      <c r="F80" s="161" t="s">
        <v>100</v>
      </c>
      <c r="G80" s="181">
        <v>2799.4636387799997</v>
      </c>
      <c r="H80" s="162">
        <v>6.34</v>
      </c>
      <c r="I80" s="133">
        <f t="shared" ref="I80" si="29">TRUNC(H80*H$8+H80,2)</f>
        <v>7.65</v>
      </c>
      <c r="J80" s="134">
        <f>K80/$K$102</f>
        <v>8.449997272952179E-3</v>
      </c>
      <c r="K80" s="135">
        <f t="shared" si="26"/>
        <v>21415.89</v>
      </c>
    </row>
    <row r="81" spans="1:11" ht="15" customHeight="1" x14ac:dyDescent="0.2">
      <c r="A81" s="247"/>
      <c r="B81" s="243"/>
      <c r="C81" s="243"/>
      <c r="D81" s="243"/>
      <c r="E81" s="243"/>
      <c r="F81" s="243"/>
      <c r="G81" s="244"/>
      <c r="H81" s="320" t="s">
        <v>182</v>
      </c>
      <c r="I81" s="320"/>
      <c r="J81" s="228">
        <f>SUM(J77:J80)</f>
        <v>0.11672314303855674</v>
      </c>
      <c r="K81" s="229">
        <f>TRUNC(SUM(K77:K80),3)</f>
        <v>295826.13</v>
      </c>
    </row>
    <row r="82" spans="1:11" ht="15" customHeight="1" x14ac:dyDescent="0.2">
      <c r="A82" s="251" t="s">
        <v>232</v>
      </c>
      <c r="B82" s="252"/>
      <c r="C82" s="232"/>
      <c r="D82" s="233" t="s">
        <v>143</v>
      </c>
      <c r="E82" s="234"/>
      <c r="F82" s="234"/>
      <c r="G82" s="235"/>
      <c r="H82" s="236"/>
      <c r="I82" s="237"/>
      <c r="J82" s="236"/>
      <c r="K82" s="238"/>
    </row>
    <row r="83" spans="1:11" ht="35.1" customHeight="1" x14ac:dyDescent="0.2">
      <c r="A83" s="145" t="s">
        <v>233</v>
      </c>
      <c r="B83" s="130" t="s">
        <v>113</v>
      </c>
      <c r="C83" s="151">
        <v>92210</v>
      </c>
      <c r="D83" s="152" t="s">
        <v>188</v>
      </c>
      <c r="E83" s="161"/>
      <c r="F83" s="161" t="s">
        <v>118</v>
      </c>
      <c r="G83" s="181">
        <v>601</v>
      </c>
      <c r="H83" s="162">
        <v>85.41</v>
      </c>
      <c r="I83" s="133">
        <f>TRUNC(H83*H$8+H83,2)</f>
        <v>103.09</v>
      </c>
      <c r="J83" s="134">
        <f t="shared" ref="J83:J95" si="30">K83/$K$102</f>
        <v>2.4446205202774796E-2</v>
      </c>
      <c r="K83" s="135">
        <f>TRUNC(G83*I83,2)</f>
        <v>61957.09</v>
      </c>
    </row>
    <row r="84" spans="1:11" ht="35.1" customHeight="1" x14ac:dyDescent="0.2">
      <c r="A84" s="145" t="s">
        <v>234</v>
      </c>
      <c r="B84" s="130" t="s">
        <v>113</v>
      </c>
      <c r="C84" s="151">
        <v>92212</v>
      </c>
      <c r="D84" s="152" t="s">
        <v>187</v>
      </c>
      <c r="E84" s="161"/>
      <c r="F84" s="161" t="s">
        <v>118</v>
      </c>
      <c r="G84" s="181">
        <v>1627.44</v>
      </c>
      <c r="H84" s="162">
        <v>138.12</v>
      </c>
      <c r="I84" s="133">
        <f t="shared" ref="I84:I91" si="31">TRUNC(H84*H$8+H84,2)</f>
        <v>166.71</v>
      </c>
      <c r="J84" s="134">
        <f t="shared" si="30"/>
        <v>0.10705009944126712</v>
      </c>
      <c r="K84" s="135">
        <f t="shared" ref="K84:K91" si="32">TRUNC(G84*I84,2)</f>
        <v>271310.52</v>
      </c>
    </row>
    <row r="85" spans="1:11" ht="35.1" customHeight="1" x14ac:dyDescent="0.2">
      <c r="A85" s="145" t="s">
        <v>235</v>
      </c>
      <c r="B85" s="130" t="s">
        <v>113</v>
      </c>
      <c r="C85" s="151">
        <v>92214</v>
      </c>
      <c r="D85" s="152" t="s">
        <v>196</v>
      </c>
      <c r="E85" s="161"/>
      <c r="F85" s="161" t="s">
        <v>118</v>
      </c>
      <c r="G85" s="181">
        <v>439.55999999999995</v>
      </c>
      <c r="H85" s="162">
        <v>206.32</v>
      </c>
      <c r="I85" s="133">
        <f t="shared" ref="I85" si="33">TRUNC(H85*H$8+H85,2)</f>
        <v>249.03</v>
      </c>
      <c r="J85" s="134">
        <f t="shared" si="30"/>
        <v>4.3190700479292417E-2</v>
      </c>
      <c r="K85" s="135">
        <f t="shared" ref="K85" si="34">TRUNC(G85*I85,2)</f>
        <v>109463.62</v>
      </c>
    </row>
    <row r="86" spans="1:11" ht="35.1" customHeight="1" x14ac:dyDescent="0.2">
      <c r="A86" s="145" t="s">
        <v>236</v>
      </c>
      <c r="B86" s="130" t="s">
        <v>113</v>
      </c>
      <c r="C86" s="151">
        <v>83659</v>
      </c>
      <c r="D86" s="152" t="s">
        <v>144</v>
      </c>
      <c r="E86" s="161"/>
      <c r="F86" s="161" t="s">
        <v>70</v>
      </c>
      <c r="G86" s="181">
        <v>71</v>
      </c>
      <c r="H86" s="162">
        <v>725.77</v>
      </c>
      <c r="I86" s="133">
        <f t="shared" ref="I86:I89" si="35">TRUNC(H86*H$8+H86,2)</f>
        <v>876.02</v>
      </c>
      <c r="J86" s="134">
        <f t="shared" si="30"/>
        <v>2.4541031420345423E-2</v>
      </c>
      <c r="K86" s="135">
        <f t="shared" ref="K86:K88" si="36">TRUNC(G86*I86,2)</f>
        <v>62197.42</v>
      </c>
    </row>
    <row r="87" spans="1:11" ht="35.1" customHeight="1" x14ac:dyDescent="0.2">
      <c r="A87" s="145" t="s">
        <v>237</v>
      </c>
      <c r="B87" s="130" t="s">
        <v>113</v>
      </c>
      <c r="C87" s="151" t="s">
        <v>265</v>
      </c>
      <c r="D87" s="152" t="s">
        <v>169</v>
      </c>
      <c r="E87" s="161"/>
      <c r="F87" s="161" t="s">
        <v>70</v>
      </c>
      <c r="G87" s="181">
        <v>8</v>
      </c>
      <c r="H87" s="162">
        <v>1699.2600000000002</v>
      </c>
      <c r="I87" s="133">
        <f t="shared" ref="I87" si="37">TRUNC(H87*H$8+H87,2)</f>
        <v>2051.0500000000002</v>
      </c>
      <c r="J87" s="134">
        <f t="shared" si="30"/>
        <v>6.474208415037085E-3</v>
      </c>
      <c r="K87" s="135">
        <f t="shared" ref="K87" si="38">TRUNC(G87*I87,2)</f>
        <v>16408.400000000001</v>
      </c>
    </row>
    <row r="88" spans="1:11" ht="35.1" customHeight="1" x14ac:dyDescent="0.2">
      <c r="A88" s="145" t="s">
        <v>238</v>
      </c>
      <c r="B88" s="130" t="s">
        <v>113</v>
      </c>
      <c r="C88" s="151" t="s">
        <v>145</v>
      </c>
      <c r="D88" s="152" t="s">
        <v>146</v>
      </c>
      <c r="E88" s="161"/>
      <c r="F88" s="161" t="s">
        <v>119</v>
      </c>
      <c r="G88" s="181">
        <v>26</v>
      </c>
      <c r="H88" s="162">
        <v>2240.71</v>
      </c>
      <c r="I88" s="133">
        <f t="shared" si="35"/>
        <v>2704.59</v>
      </c>
      <c r="J88" s="134">
        <f t="shared" si="30"/>
        <v>2.7745670678911646E-2</v>
      </c>
      <c r="K88" s="135">
        <f t="shared" si="36"/>
        <v>70319.34</v>
      </c>
    </row>
    <row r="89" spans="1:11" ht="35.1" customHeight="1" x14ac:dyDescent="0.2">
      <c r="A89" s="145" t="s">
        <v>239</v>
      </c>
      <c r="B89" s="130" t="s">
        <v>113</v>
      </c>
      <c r="C89" s="151" t="s">
        <v>194</v>
      </c>
      <c r="D89" s="152" t="s">
        <v>195</v>
      </c>
      <c r="E89" s="161"/>
      <c r="F89" s="161" t="s">
        <v>119</v>
      </c>
      <c r="G89" s="181">
        <v>7</v>
      </c>
      <c r="H89" s="162">
        <v>2766</v>
      </c>
      <c r="I89" s="133">
        <f t="shared" si="35"/>
        <v>3338.63</v>
      </c>
      <c r="J89" s="134">
        <f t="shared" si="30"/>
        <v>9.221185800252725E-3</v>
      </c>
      <c r="K89" s="135">
        <f t="shared" ref="K89" si="39">TRUNC(G89*I89,2)</f>
        <v>23370.41</v>
      </c>
    </row>
    <row r="90" spans="1:11" ht="35.1" customHeight="1" x14ac:dyDescent="0.2">
      <c r="A90" s="145" t="s">
        <v>240</v>
      </c>
      <c r="B90" s="130" t="s">
        <v>113</v>
      </c>
      <c r="C90" s="151" t="s">
        <v>185</v>
      </c>
      <c r="D90" s="152" t="s">
        <v>186</v>
      </c>
      <c r="E90" s="161"/>
      <c r="F90" s="161" t="s">
        <v>119</v>
      </c>
      <c r="G90" s="261">
        <v>5</v>
      </c>
      <c r="H90" s="162">
        <v>3583.05</v>
      </c>
      <c r="I90" s="133">
        <f t="shared" si="31"/>
        <v>4324.83</v>
      </c>
      <c r="J90" s="134">
        <f t="shared" si="30"/>
        <v>8.5321697361122467E-3</v>
      </c>
      <c r="K90" s="135">
        <f t="shared" si="32"/>
        <v>21624.15</v>
      </c>
    </row>
    <row r="91" spans="1:11" ht="15" customHeight="1" x14ac:dyDescent="0.2">
      <c r="A91" s="145" t="s">
        <v>241</v>
      </c>
      <c r="B91" s="130" t="s">
        <v>113</v>
      </c>
      <c r="C91" s="151">
        <v>83715</v>
      </c>
      <c r="D91" s="152" t="s">
        <v>147</v>
      </c>
      <c r="E91" s="161"/>
      <c r="F91" s="161" t="s">
        <v>118</v>
      </c>
      <c r="G91" s="261">
        <v>9.6</v>
      </c>
      <c r="H91" s="162">
        <v>621.16999999999996</v>
      </c>
      <c r="I91" s="133">
        <f t="shared" si="31"/>
        <v>749.76</v>
      </c>
      <c r="J91" s="134">
        <f t="shared" si="30"/>
        <v>2.839968867581743E-3</v>
      </c>
      <c r="K91" s="135">
        <f t="shared" si="32"/>
        <v>7197.69</v>
      </c>
    </row>
    <row r="92" spans="1:11" ht="35.1" customHeight="1" x14ac:dyDescent="0.2">
      <c r="A92" s="145" t="s">
        <v>242</v>
      </c>
      <c r="B92" s="130" t="s">
        <v>113</v>
      </c>
      <c r="C92" s="151">
        <v>83627</v>
      </c>
      <c r="D92" s="152" t="s">
        <v>148</v>
      </c>
      <c r="E92" s="161"/>
      <c r="F92" s="161" t="s">
        <v>119</v>
      </c>
      <c r="G92" s="261">
        <v>38</v>
      </c>
      <c r="H92" s="162">
        <v>428.46</v>
      </c>
      <c r="I92" s="133">
        <f t="shared" ref="I92:I93" si="40">TRUNC(H92*H$8+H92,2)</f>
        <v>517.16</v>
      </c>
      <c r="J92" s="134">
        <f t="shared" si="30"/>
        <v>7.7540565630397846E-3</v>
      </c>
      <c r="K92" s="135">
        <f t="shared" ref="K92:K93" si="41">TRUNC(G92*I92,2)</f>
        <v>19652.080000000002</v>
      </c>
    </row>
    <row r="93" spans="1:11" ht="35.1" customHeight="1" x14ac:dyDescent="0.2">
      <c r="A93" s="145" t="s">
        <v>243</v>
      </c>
      <c r="B93" s="130" t="s">
        <v>113</v>
      </c>
      <c r="C93" s="151">
        <v>94293</v>
      </c>
      <c r="D93" s="152" t="s">
        <v>197</v>
      </c>
      <c r="E93" s="161"/>
      <c r="F93" s="161" t="s">
        <v>37</v>
      </c>
      <c r="G93" s="181">
        <v>40</v>
      </c>
      <c r="H93" s="162">
        <v>100.02</v>
      </c>
      <c r="I93" s="133">
        <f t="shared" si="40"/>
        <v>120.72</v>
      </c>
      <c r="J93" s="134">
        <f t="shared" si="30"/>
        <v>1.9052837323889637E-3</v>
      </c>
      <c r="K93" s="135">
        <f t="shared" si="41"/>
        <v>4828.8</v>
      </c>
    </row>
    <row r="94" spans="1:11" ht="35.1" customHeight="1" x14ac:dyDescent="0.2">
      <c r="A94" s="145" t="s">
        <v>244</v>
      </c>
      <c r="B94" s="130" t="s">
        <v>113</v>
      </c>
      <c r="C94" s="151" t="s">
        <v>168</v>
      </c>
      <c r="D94" s="152" t="s">
        <v>266</v>
      </c>
      <c r="E94" s="161"/>
      <c r="F94" s="161" t="s">
        <v>119</v>
      </c>
      <c r="G94" s="181">
        <v>1</v>
      </c>
      <c r="H94" s="259">
        <v>1277.2299999999998</v>
      </c>
      <c r="I94" s="133">
        <f t="shared" ref="I94:I95" si="42">TRUNC(H94*H$8+H94,2)</f>
        <v>1541.65</v>
      </c>
      <c r="J94" s="134">
        <f t="shared" si="30"/>
        <v>6.0828376947428891E-4</v>
      </c>
      <c r="K94" s="135">
        <f t="shared" ref="K94:K95" si="43">TRUNC(G94*I94,2)</f>
        <v>1541.65</v>
      </c>
    </row>
    <row r="95" spans="1:11" ht="35.1" customHeight="1" x14ac:dyDescent="0.2">
      <c r="A95" s="145" t="s">
        <v>245</v>
      </c>
      <c r="B95" s="130" t="s">
        <v>113</v>
      </c>
      <c r="C95" s="151" t="s">
        <v>170</v>
      </c>
      <c r="D95" s="152" t="s">
        <v>198</v>
      </c>
      <c r="E95" s="161"/>
      <c r="F95" s="161" t="s">
        <v>119</v>
      </c>
      <c r="G95" s="181">
        <v>1</v>
      </c>
      <c r="H95" s="259">
        <v>1888.1000000000001</v>
      </c>
      <c r="I95" s="133">
        <f t="shared" si="42"/>
        <v>2278.98</v>
      </c>
      <c r="J95" s="134">
        <f t="shared" si="30"/>
        <v>8.9920964223819599E-4</v>
      </c>
      <c r="K95" s="135">
        <f t="shared" si="43"/>
        <v>2278.98</v>
      </c>
    </row>
    <row r="96" spans="1:11" ht="15" customHeight="1" x14ac:dyDescent="0.2">
      <c r="A96" s="247"/>
      <c r="B96" s="243"/>
      <c r="C96" s="243"/>
      <c r="D96" s="243"/>
      <c r="E96" s="243"/>
      <c r="F96" s="243"/>
      <c r="G96" s="244"/>
      <c r="H96" s="320" t="s">
        <v>181</v>
      </c>
      <c r="I96" s="320"/>
      <c r="J96" s="228">
        <f>SUM(J83:J95)</f>
        <v>0.26520807374871647</v>
      </c>
      <c r="K96" s="229">
        <f>TRUNC(SUM(K83:K95),2)</f>
        <v>672150.15</v>
      </c>
    </row>
    <row r="97" spans="1:13" ht="15" customHeight="1" x14ac:dyDescent="0.2">
      <c r="A97" s="251" t="s">
        <v>246</v>
      </c>
      <c r="B97" s="252"/>
      <c r="C97" s="232"/>
      <c r="D97" s="233" t="s">
        <v>171</v>
      </c>
      <c r="E97" s="234"/>
      <c r="F97" s="234"/>
      <c r="G97" s="235"/>
      <c r="H97" s="236"/>
      <c r="I97" s="237"/>
      <c r="J97" s="236"/>
      <c r="K97" s="238"/>
    </row>
    <row r="98" spans="1:13" ht="24.95" customHeight="1" x14ac:dyDescent="0.2">
      <c r="A98" s="145" t="s">
        <v>247</v>
      </c>
      <c r="B98" s="130" t="s">
        <v>113</v>
      </c>
      <c r="C98" s="151">
        <v>72840</v>
      </c>
      <c r="D98" s="152" t="s">
        <v>149</v>
      </c>
      <c r="E98" s="161">
        <v>10</v>
      </c>
      <c r="F98" s="161" t="s">
        <v>150</v>
      </c>
      <c r="G98" s="181">
        <v>11844.451999999999</v>
      </c>
      <c r="H98" s="217">
        <v>0.57999999999999996</v>
      </c>
      <c r="I98" s="133">
        <f>TRUNC(H98*H$8+H98,2)</f>
        <v>0.7</v>
      </c>
      <c r="J98" s="134">
        <f>K98/$K$102</f>
        <v>3.2713960003411743E-3</v>
      </c>
      <c r="K98" s="135">
        <f t="shared" ref="K98:K99" si="44">TRUNC(G98*I98,2)</f>
        <v>8291.11</v>
      </c>
    </row>
    <row r="99" spans="1:13" ht="24.95" customHeight="1" x14ac:dyDescent="0.2">
      <c r="A99" s="145" t="s">
        <v>248</v>
      </c>
      <c r="B99" s="130" t="s">
        <v>113</v>
      </c>
      <c r="C99" s="151">
        <v>72843</v>
      </c>
      <c r="D99" s="152" t="s">
        <v>153</v>
      </c>
      <c r="E99" s="161">
        <v>10</v>
      </c>
      <c r="F99" s="161" t="s">
        <v>150</v>
      </c>
      <c r="G99" s="181">
        <v>4141.5600000000004</v>
      </c>
      <c r="H99" s="162">
        <v>0.72</v>
      </c>
      <c r="I99" s="133">
        <f t="shared" ref="I99" si="45">TRUNC(H99*H$8+H99,2)</f>
        <v>0.86</v>
      </c>
      <c r="J99" s="134">
        <f>K99/$K$102</f>
        <v>1.405344035992186E-3</v>
      </c>
      <c r="K99" s="135">
        <f t="shared" si="44"/>
        <v>3561.74</v>
      </c>
    </row>
    <row r="100" spans="1:13" ht="15" customHeight="1" x14ac:dyDescent="0.2">
      <c r="A100" s="247"/>
      <c r="B100" s="243"/>
      <c r="C100" s="243"/>
      <c r="D100" s="243"/>
      <c r="E100" s="243"/>
      <c r="F100" s="243"/>
      <c r="G100" s="244"/>
      <c r="H100" s="320" t="s">
        <v>179</v>
      </c>
      <c r="I100" s="320"/>
      <c r="J100" s="228">
        <f>SUM(J98:J99)</f>
        <v>4.6767400363333603E-3</v>
      </c>
      <c r="K100" s="229">
        <f>TRUNC(SUM(K98:K99),2)</f>
        <v>11852.85</v>
      </c>
    </row>
    <row r="101" spans="1:13" ht="15" customHeight="1" thickBot="1" x14ac:dyDescent="0.25">
      <c r="A101" s="254"/>
      <c r="B101" s="255"/>
      <c r="C101" s="255"/>
      <c r="D101" s="255"/>
      <c r="E101" s="255"/>
      <c r="F101" s="255"/>
      <c r="G101" s="256"/>
      <c r="H101" s="343" t="s">
        <v>180</v>
      </c>
      <c r="I101" s="343"/>
      <c r="J101" s="257">
        <f>J75+J81+J96+J100</f>
        <v>0.38660795682360655</v>
      </c>
      <c r="K101" s="258">
        <f>K75+K81+K96+K100</f>
        <v>979829.13</v>
      </c>
    </row>
    <row r="102" spans="1:13" ht="24.95" customHeight="1" thickBot="1" x14ac:dyDescent="0.25">
      <c r="A102" s="344" t="s">
        <v>40</v>
      </c>
      <c r="B102" s="345"/>
      <c r="C102" s="345"/>
      <c r="D102" s="345"/>
      <c r="E102" s="345"/>
      <c r="F102" s="345"/>
      <c r="G102" s="345"/>
      <c r="H102" s="345"/>
      <c r="I102" s="346"/>
      <c r="J102" s="163">
        <f>J31+J35+J45+J51+J60+J66+J71+J101+J16+J28+J22</f>
        <v>1.0000000000000002</v>
      </c>
      <c r="K102" s="216">
        <f>TRUNC((K16+K31+K35+K45+K60+K51+K66+K71+K101+K28+K22),2)</f>
        <v>2534425.67</v>
      </c>
      <c r="L102" s="164"/>
      <c r="M102" s="165"/>
    </row>
    <row r="103" spans="1:13" ht="24.95" customHeight="1" thickBot="1" x14ac:dyDescent="0.25">
      <c r="A103" s="341" t="s">
        <v>115</v>
      </c>
      <c r="B103" s="342"/>
      <c r="C103" s="342"/>
      <c r="D103" s="339"/>
      <c r="E103" s="339"/>
      <c r="F103" s="339"/>
      <c r="G103" s="339"/>
      <c r="H103" s="339"/>
      <c r="I103" s="339"/>
      <c r="J103" s="339"/>
      <c r="K103" s="340"/>
      <c r="M103" s="165"/>
    </row>
    <row r="104" spans="1:13" x14ac:dyDescent="0.2">
      <c r="A104" s="221" t="s">
        <v>270</v>
      </c>
      <c r="B104" s="166"/>
      <c r="C104" s="166"/>
      <c r="D104" s="166"/>
      <c r="E104" s="166"/>
      <c r="F104" s="166"/>
      <c r="G104" s="167"/>
      <c r="H104" s="168"/>
      <c r="I104" s="169"/>
      <c r="J104" s="166"/>
      <c r="K104" s="168"/>
    </row>
    <row r="105" spans="1:13" x14ac:dyDescent="0.2">
      <c r="A105" s="166"/>
      <c r="B105" s="166"/>
      <c r="C105" s="166"/>
      <c r="D105" s="166"/>
      <c r="E105" s="166"/>
      <c r="F105" s="166"/>
      <c r="G105" s="167"/>
      <c r="H105" s="168"/>
      <c r="I105" s="169"/>
      <c r="J105" s="166"/>
      <c r="K105" s="168"/>
    </row>
    <row r="106" spans="1:13" x14ac:dyDescent="0.2">
      <c r="A106" s="166"/>
      <c r="B106" s="166"/>
      <c r="C106" s="166"/>
      <c r="D106" s="166"/>
      <c r="E106" s="166"/>
      <c r="F106" s="166"/>
      <c r="G106" s="167"/>
      <c r="H106" s="168"/>
      <c r="I106" s="169"/>
      <c r="J106" s="166"/>
      <c r="K106" s="168"/>
    </row>
    <row r="107" spans="1:13" x14ac:dyDescent="0.2">
      <c r="A107" s="166"/>
      <c r="B107" s="166"/>
      <c r="C107" s="166"/>
      <c r="D107" s="166"/>
      <c r="E107" s="166"/>
      <c r="F107" s="166"/>
      <c r="G107" s="167"/>
      <c r="H107" s="168"/>
      <c r="I107" s="169"/>
      <c r="J107" s="166"/>
      <c r="K107" s="170"/>
    </row>
    <row r="108" spans="1:13" x14ac:dyDescent="0.2">
      <c r="A108" s="166"/>
      <c r="B108" s="166"/>
      <c r="C108" s="166"/>
      <c r="D108" s="166"/>
      <c r="E108" s="166"/>
      <c r="F108" s="166"/>
      <c r="G108" s="167"/>
      <c r="H108" s="168"/>
      <c r="I108" s="169"/>
      <c r="J108" s="166"/>
      <c r="K108" s="168"/>
    </row>
    <row r="109" spans="1:13" x14ac:dyDescent="0.2">
      <c r="A109" s="166"/>
      <c r="B109" s="166"/>
      <c r="C109" s="166"/>
      <c r="D109" s="166"/>
      <c r="E109" s="166"/>
      <c r="F109" s="166"/>
      <c r="G109" s="167"/>
      <c r="H109" s="168"/>
      <c r="I109" s="169"/>
      <c r="J109" s="166"/>
      <c r="K109" s="168"/>
    </row>
    <row r="110" spans="1:13" x14ac:dyDescent="0.2">
      <c r="A110" s="166"/>
      <c r="B110" s="166"/>
      <c r="C110" s="166"/>
      <c r="D110" s="166"/>
      <c r="E110" s="166"/>
      <c r="F110" s="166"/>
      <c r="G110" s="167"/>
      <c r="H110" s="168"/>
      <c r="I110" s="169"/>
      <c r="J110" s="166"/>
      <c r="K110" s="168"/>
    </row>
    <row r="111" spans="1:13" x14ac:dyDescent="0.2">
      <c r="A111" s="166"/>
      <c r="B111" s="166"/>
      <c r="C111" s="166"/>
      <c r="D111" s="166"/>
      <c r="E111" s="166"/>
      <c r="F111" s="166"/>
      <c r="G111" s="167"/>
      <c r="H111" s="168"/>
      <c r="I111" s="169"/>
      <c r="J111" s="166"/>
      <c r="K111" s="168"/>
    </row>
    <row r="112" spans="1:13" x14ac:dyDescent="0.2">
      <c r="A112" s="166"/>
      <c r="B112" s="166"/>
      <c r="C112" s="166"/>
      <c r="D112" s="166"/>
      <c r="E112" s="166"/>
      <c r="F112" s="166"/>
      <c r="G112" s="167"/>
      <c r="H112" s="168"/>
      <c r="I112" s="169"/>
      <c r="J112" s="166"/>
      <c r="K112" s="168"/>
    </row>
    <row r="113" spans="1:11" x14ac:dyDescent="0.2">
      <c r="A113" s="166"/>
      <c r="B113" s="166"/>
      <c r="C113" s="166"/>
      <c r="D113" s="166"/>
      <c r="E113" s="166"/>
      <c r="F113" s="166"/>
      <c r="G113" s="167"/>
      <c r="H113" s="168"/>
      <c r="I113" s="169"/>
      <c r="J113" s="166"/>
      <c r="K113" s="168"/>
    </row>
    <row r="114" spans="1:11" x14ac:dyDescent="0.2">
      <c r="A114" s="166"/>
      <c r="B114" s="166"/>
      <c r="C114" s="166"/>
      <c r="D114" s="166"/>
      <c r="E114" s="166"/>
      <c r="F114" s="166"/>
      <c r="G114" s="167"/>
      <c r="H114" s="168"/>
      <c r="I114" s="169"/>
      <c r="J114" s="166"/>
      <c r="K114" s="168"/>
    </row>
    <row r="115" spans="1:11" x14ac:dyDescent="0.2">
      <c r="A115" s="166"/>
      <c r="B115" s="166"/>
      <c r="C115" s="166"/>
      <c r="D115" s="166"/>
      <c r="E115" s="166"/>
      <c r="F115" s="166"/>
      <c r="G115" s="167"/>
      <c r="H115" s="168"/>
      <c r="I115" s="169"/>
      <c r="J115" s="166"/>
      <c r="K115" s="168"/>
    </row>
    <row r="116" spans="1:11" x14ac:dyDescent="0.2">
      <c r="A116" s="166"/>
      <c r="B116" s="166"/>
      <c r="C116" s="166"/>
      <c r="D116" s="166"/>
      <c r="E116" s="166"/>
      <c r="F116" s="166"/>
      <c r="G116" s="167"/>
      <c r="H116" s="168"/>
      <c r="I116" s="169"/>
      <c r="J116" s="166"/>
      <c r="K116" s="168"/>
    </row>
    <row r="117" spans="1:11" x14ac:dyDescent="0.2">
      <c r="A117" s="166"/>
      <c r="B117" s="166"/>
      <c r="C117" s="166"/>
      <c r="D117" s="166"/>
      <c r="E117" s="166"/>
      <c r="F117" s="166"/>
      <c r="G117" s="167"/>
      <c r="H117" s="168"/>
      <c r="I117" s="169"/>
      <c r="J117" s="166"/>
      <c r="K117" s="168"/>
    </row>
    <row r="118" spans="1:11" x14ac:dyDescent="0.2">
      <c r="A118" s="166"/>
      <c r="B118" s="166"/>
      <c r="C118" s="166"/>
      <c r="D118" s="166"/>
      <c r="E118" s="166"/>
      <c r="F118" s="166"/>
      <c r="G118" s="167"/>
      <c r="H118" s="168"/>
      <c r="I118" s="169"/>
      <c r="J118" s="166"/>
      <c r="K118" s="168"/>
    </row>
    <row r="119" spans="1:11" x14ac:dyDescent="0.2">
      <c r="A119" s="166"/>
      <c r="B119" s="166"/>
      <c r="C119" s="166"/>
      <c r="D119" s="166"/>
      <c r="E119" s="166"/>
      <c r="F119" s="166"/>
      <c r="G119" s="167"/>
      <c r="H119" s="168"/>
      <c r="I119" s="169"/>
      <c r="J119" s="166"/>
      <c r="K119" s="168"/>
    </row>
    <row r="120" spans="1:11" x14ac:dyDescent="0.2">
      <c r="A120" s="166"/>
      <c r="B120" s="166"/>
      <c r="C120" s="166"/>
      <c r="D120" s="166"/>
      <c r="E120" s="166"/>
      <c r="F120" s="166"/>
      <c r="G120" s="167"/>
      <c r="H120" s="168"/>
      <c r="I120" s="169"/>
      <c r="J120" s="166"/>
      <c r="K120" s="168"/>
    </row>
    <row r="121" spans="1:11" x14ac:dyDescent="0.2">
      <c r="A121" s="166"/>
      <c r="B121" s="166"/>
      <c r="C121" s="166"/>
      <c r="D121" s="166"/>
      <c r="E121" s="166"/>
      <c r="F121" s="166"/>
      <c r="G121" s="167"/>
      <c r="H121" s="168"/>
      <c r="I121" s="169"/>
      <c r="J121" s="166"/>
      <c r="K121" s="168"/>
    </row>
    <row r="122" spans="1:11" x14ac:dyDescent="0.2">
      <c r="A122" s="166"/>
      <c r="B122" s="166"/>
      <c r="C122" s="166"/>
      <c r="D122" s="166"/>
      <c r="E122" s="166"/>
      <c r="F122" s="166"/>
      <c r="G122" s="167"/>
      <c r="H122" s="168"/>
      <c r="I122" s="169"/>
      <c r="J122" s="166"/>
      <c r="K122" s="168"/>
    </row>
    <row r="123" spans="1:11" x14ac:dyDescent="0.2">
      <c r="A123" s="166"/>
      <c r="B123" s="166"/>
      <c r="C123" s="166"/>
      <c r="D123" s="166"/>
      <c r="E123" s="166"/>
      <c r="F123" s="166"/>
      <c r="G123" s="167"/>
      <c r="H123" s="168"/>
      <c r="I123" s="169"/>
      <c r="J123" s="166"/>
      <c r="K123" s="168"/>
    </row>
    <row r="124" spans="1:11" x14ac:dyDescent="0.2">
      <c r="A124" s="166"/>
      <c r="B124" s="166"/>
      <c r="C124" s="166"/>
      <c r="D124" s="166"/>
      <c r="E124" s="166"/>
      <c r="F124" s="166"/>
      <c r="G124" s="167"/>
      <c r="H124" s="168"/>
      <c r="I124" s="169"/>
      <c r="J124" s="166"/>
      <c r="K124" s="168"/>
    </row>
    <row r="125" spans="1:11" x14ac:dyDescent="0.2">
      <c r="A125" s="166"/>
      <c r="B125" s="166"/>
      <c r="C125" s="166"/>
      <c r="D125" s="166"/>
      <c r="E125" s="166"/>
      <c r="F125" s="166"/>
      <c r="G125" s="167"/>
      <c r="H125" s="168"/>
      <c r="I125" s="169"/>
      <c r="J125" s="166"/>
      <c r="K125" s="168"/>
    </row>
    <row r="126" spans="1:11" x14ac:dyDescent="0.2">
      <c r="A126" s="166"/>
      <c r="B126" s="166"/>
      <c r="C126" s="166"/>
      <c r="D126" s="166"/>
      <c r="E126" s="166"/>
      <c r="F126" s="166"/>
      <c r="G126" s="167"/>
      <c r="H126" s="168"/>
      <c r="I126" s="169"/>
      <c r="J126" s="166"/>
      <c r="K126" s="168"/>
    </row>
    <row r="127" spans="1:11" x14ac:dyDescent="0.2">
      <c r="A127" s="166"/>
      <c r="B127" s="166"/>
      <c r="C127" s="166"/>
      <c r="D127" s="166"/>
      <c r="E127" s="166"/>
      <c r="F127" s="166"/>
      <c r="G127" s="167"/>
      <c r="H127" s="168"/>
      <c r="I127" s="169"/>
      <c r="J127" s="166"/>
      <c r="K127" s="168"/>
    </row>
    <row r="128" spans="1:11" x14ac:dyDescent="0.2">
      <c r="A128" s="166"/>
      <c r="B128" s="166"/>
      <c r="C128" s="166"/>
      <c r="D128" s="166"/>
      <c r="E128" s="166"/>
      <c r="F128" s="166"/>
      <c r="G128" s="167"/>
      <c r="H128" s="168"/>
      <c r="I128" s="169"/>
      <c r="J128" s="166"/>
      <c r="K128" s="168"/>
    </row>
    <row r="129" spans="1:11" x14ac:dyDescent="0.2">
      <c r="A129" s="166"/>
      <c r="B129" s="166"/>
      <c r="C129" s="166"/>
      <c r="D129" s="166"/>
      <c r="E129" s="166"/>
      <c r="F129" s="166"/>
      <c r="G129" s="167"/>
      <c r="H129" s="168"/>
      <c r="I129" s="169"/>
      <c r="J129" s="166"/>
      <c r="K129" s="168"/>
    </row>
    <row r="130" spans="1:11" x14ac:dyDescent="0.2">
      <c r="A130" s="166"/>
      <c r="B130" s="166"/>
      <c r="C130" s="166"/>
      <c r="D130" s="166"/>
      <c r="E130" s="166"/>
      <c r="F130" s="166"/>
      <c r="G130" s="167"/>
      <c r="H130" s="168"/>
      <c r="I130" s="169"/>
      <c r="J130" s="166"/>
      <c r="K130" s="168"/>
    </row>
    <row r="131" spans="1:11" x14ac:dyDescent="0.2">
      <c r="A131" s="166"/>
      <c r="B131" s="166"/>
      <c r="C131" s="166"/>
      <c r="D131" s="166"/>
      <c r="E131" s="166"/>
      <c r="F131" s="166"/>
      <c r="G131" s="167"/>
      <c r="H131" s="168"/>
      <c r="I131" s="169"/>
      <c r="J131" s="166"/>
      <c r="K131" s="168"/>
    </row>
    <row r="132" spans="1:11" x14ac:dyDescent="0.2">
      <c r="A132" s="166"/>
      <c r="B132" s="166"/>
      <c r="C132" s="166"/>
      <c r="D132" s="166"/>
      <c r="E132" s="166"/>
      <c r="F132" s="166"/>
      <c r="G132" s="167"/>
      <c r="H132" s="168"/>
      <c r="I132" s="169"/>
      <c r="J132" s="166"/>
      <c r="K132" s="168"/>
    </row>
    <row r="133" spans="1:11" x14ac:dyDescent="0.2">
      <c r="A133" s="166"/>
      <c r="B133" s="166"/>
      <c r="C133" s="166"/>
      <c r="D133" s="166"/>
      <c r="E133" s="166"/>
      <c r="F133" s="166"/>
      <c r="G133" s="167"/>
      <c r="H133" s="168"/>
      <c r="I133" s="169"/>
      <c r="J133" s="166"/>
      <c r="K133" s="168"/>
    </row>
    <row r="134" spans="1:11" x14ac:dyDescent="0.2">
      <c r="A134" s="166"/>
      <c r="B134" s="166"/>
      <c r="C134" s="166"/>
      <c r="D134" s="166"/>
      <c r="E134" s="166"/>
      <c r="F134" s="166"/>
      <c r="G134" s="167"/>
      <c r="H134" s="168"/>
      <c r="I134" s="169"/>
      <c r="J134" s="166"/>
      <c r="K134" s="168"/>
    </row>
    <row r="135" spans="1:11" x14ac:dyDescent="0.2">
      <c r="A135" s="166"/>
      <c r="B135" s="166"/>
      <c r="C135" s="166"/>
      <c r="D135" s="166"/>
      <c r="E135" s="166"/>
      <c r="F135" s="166"/>
      <c r="G135" s="167"/>
      <c r="H135" s="168"/>
      <c r="I135" s="169"/>
      <c r="J135" s="166"/>
      <c r="K135" s="168"/>
    </row>
    <row r="136" spans="1:11" x14ac:dyDescent="0.2">
      <c r="A136" s="166"/>
      <c r="B136" s="166"/>
      <c r="C136" s="166"/>
      <c r="D136" s="166"/>
      <c r="E136" s="166"/>
      <c r="F136" s="166"/>
      <c r="G136" s="167"/>
      <c r="H136" s="168"/>
      <c r="I136" s="169"/>
      <c r="J136" s="166"/>
      <c r="K136" s="168"/>
    </row>
    <row r="137" spans="1:11" x14ac:dyDescent="0.2">
      <c r="A137" s="166"/>
      <c r="B137" s="166"/>
      <c r="C137" s="166"/>
      <c r="D137" s="166"/>
      <c r="E137" s="166"/>
      <c r="F137" s="166"/>
      <c r="G137" s="167"/>
      <c r="H137" s="168"/>
      <c r="I137" s="169"/>
      <c r="J137" s="166"/>
      <c r="K137" s="168"/>
    </row>
    <row r="138" spans="1:11" x14ac:dyDescent="0.2">
      <c r="A138" s="171"/>
      <c r="B138" s="171"/>
      <c r="C138" s="171"/>
      <c r="D138" s="171"/>
      <c r="E138" s="171"/>
      <c r="F138" s="171"/>
      <c r="G138" s="172"/>
      <c r="H138" s="173"/>
      <c r="I138" s="174"/>
      <c r="J138" s="171"/>
      <c r="K138" s="168"/>
    </row>
    <row r="139" spans="1:11" x14ac:dyDescent="0.2">
      <c r="A139" s="171"/>
      <c r="B139" s="171"/>
      <c r="C139" s="171"/>
      <c r="D139" s="171"/>
      <c r="E139" s="171"/>
      <c r="F139" s="171"/>
      <c r="G139" s="172"/>
      <c r="H139" s="173"/>
      <c r="I139" s="174"/>
      <c r="J139" s="171"/>
      <c r="K139" s="168"/>
    </row>
    <row r="140" spans="1:11" x14ac:dyDescent="0.2">
      <c r="A140" s="171"/>
      <c r="B140" s="171"/>
      <c r="C140" s="171"/>
      <c r="D140" s="171"/>
      <c r="E140" s="171"/>
      <c r="F140" s="171"/>
      <c r="G140" s="172"/>
      <c r="H140" s="173"/>
      <c r="I140" s="174"/>
      <c r="J140" s="171"/>
      <c r="K140" s="168"/>
    </row>
    <row r="141" spans="1:11" x14ac:dyDescent="0.2">
      <c r="A141" s="171"/>
      <c r="B141" s="171"/>
      <c r="C141" s="171"/>
      <c r="D141" s="171"/>
      <c r="E141" s="171"/>
      <c r="F141" s="171"/>
      <c r="G141" s="172"/>
      <c r="H141" s="173"/>
      <c r="I141" s="174"/>
      <c r="J141" s="171"/>
      <c r="K141" s="168"/>
    </row>
    <row r="142" spans="1:11" x14ac:dyDescent="0.2">
      <c r="A142" s="171"/>
      <c r="B142" s="171"/>
      <c r="C142" s="171"/>
      <c r="D142" s="171"/>
      <c r="E142" s="171"/>
      <c r="F142" s="171"/>
      <c r="G142" s="172"/>
      <c r="H142" s="173"/>
      <c r="I142" s="174"/>
      <c r="J142" s="171"/>
      <c r="K142" s="168"/>
    </row>
    <row r="143" spans="1:11" x14ac:dyDescent="0.2">
      <c r="A143" s="171"/>
      <c r="B143" s="171"/>
      <c r="C143" s="171"/>
      <c r="D143" s="171"/>
      <c r="E143" s="171"/>
      <c r="F143" s="171"/>
      <c r="G143" s="172"/>
      <c r="H143" s="173"/>
      <c r="I143" s="174"/>
      <c r="J143" s="171"/>
      <c r="K143" s="168"/>
    </row>
    <row r="144" spans="1:11" x14ac:dyDescent="0.2">
      <c r="K144" s="168"/>
    </row>
    <row r="145" spans="11:11" x14ac:dyDescent="0.2">
      <c r="K145" s="168"/>
    </row>
    <row r="146" spans="11:11" x14ac:dyDescent="0.2">
      <c r="K146" s="168"/>
    </row>
    <row r="147" spans="11:11" x14ac:dyDescent="0.2">
      <c r="K147" s="168"/>
    </row>
    <row r="148" spans="11:11" x14ac:dyDescent="0.2">
      <c r="K148" s="168"/>
    </row>
    <row r="149" spans="11:11" x14ac:dyDescent="0.2">
      <c r="K149" s="168"/>
    </row>
    <row r="150" spans="11:11" x14ac:dyDescent="0.2">
      <c r="K150" s="168"/>
    </row>
    <row r="151" spans="11:11" x14ac:dyDescent="0.2">
      <c r="K151" s="168"/>
    </row>
    <row r="152" spans="11:11" x14ac:dyDescent="0.2">
      <c r="K152" s="168"/>
    </row>
    <row r="153" spans="11:11" x14ac:dyDescent="0.2">
      <c r="K153" s="168"/>
    </row>
    <row r="154" spans="11:11" x14ac:dyDescent="0.2">
      <c r="K154" s="168"/>
    </row>
    <row r="155" spans="11:11" x14ac:dyDescent="0.2">
      <c r="K155" s="168"/>
    </row>
    <row r="156" spans="11:11" x14ac:dyDescent="0.2">
      <c r="K156" s="168"/>
    </row>
    <row r="157" spans="11:11" x14ac:dyDescent="0.2">
      <c r="K157" s="168"/>
    </row>
    <row r="158" spans="11:11" x14ac:dyDescent="0.2">
      <c r="K158" s="168"/>
    </row>
    <row r="159" spans="11:11" x14ac:dyDescent="0.2">
      <c r="K159" s="168"/>
    </row>
    <row r="160" spans="11:11" x14ac:dyDescent="0.2">
      <c r="K160" s="168"/>
    </row>
    <row r="161" spans="11:11" x14ac:dyDescent="0.2">
      <c r="K161" s="168"/>
    </row>
    <row r="162" spans="11:11" x14ac:dyDescent="0.2">
      <c r="K162" s="168"/>
    </row>
    <row r="163" spans="11:11" x14ac:dyDescent="0.2">
      <c r="K163" s="168"/>
    </row>
    <row r="164" spans="11:11" x14ac:dyDescent="0.2">
      <c r="K164" s="168"/>
    </row>
    <row r="165" spans="11:11" x14ac:dyDescent="0.2">
      <c r="K165" s="168"/>
    </row>
    <row r="166" spans="11:11" x14ac:dyDescent="0.2">
      <c r="K166" s="168"/>
    </row>
    <row r="167" spans="11:11" x14ac:dyDescent="0.2">
      <c r="K167" s="168"/>
    </row>
    <row r="168" spans="11:11" x14ac:dyDescent="0.2">
      <c r="K168" s="168"/>
    </row>
    <row r="169" spans="11:11" x14ac:dyDescent="0.2">
      <c r="K169" s="168"/>
    </row>
    <row r="170" spans="11:11" x14ac:dyDescent="0.2">
      <c r="K170" s="168"/>
    </row>
    <row r="171" spans="11:11" x14ac:dyDescent="0.2">
      <c r="K171" s="168"/>
    </row>
    <row r="172" spans="11:11" x14ac:dyDescent="0.2">
      <c r="K172" s="168"/>
    </row>
    <row r="173" spans="11:11" x14ac:dyDescent="0.2">
      <c r="K173" s="168"/>
    </row>
    <row r="174" spans="11:11" x14ac:dyDescent="0.2">
      <c r="K174" s="168"/>
    </row>
    <row r="175" spans="11:11" x14ac:dyDescent="0.2">
      <c r="K175" s="168"/>
    </row>
    <row r="176" spans="11:11" x14ac:dyDescent="0.2">
      <c r="K176" s="168"/>
    </row>
    <row r="177" spans="11:11" x14ac:dyDescent="0.2">
      <c r="K177" s="168"/>
    </row>
    <row r="178" spans="11:11" x14ac:dyDescent="0.2">
      <c r="K178" s="168"/>
    </row>
    <row r="179" spans="11:11" x14ac:dyDescent="0.2">
      <c r="K179" s="168"/>
    </row>
    <row r="180" spans="11:11" x14ac:dyDescent="0.2">
      <c r="K180" s="168"/>
    </row>
    <row r="181" spans="11:11" x14ac:dyDescent="0.2">
      <c r="K181" s="168"/>
    </row>
    <row r="182" spans="11:11" x14ac:dyDescent="0.2">
      <c r="K182" s="168"/>
    </row>
    <row r="183" spans="11:11" x14ac:dyDescent="0.2">
      <c r="K183" s="168"/>
    </row>
    <row r="184" spans="11:11" x14ac:dyDescent="0.2">
      <c r="K184" s="168"/>
    </row>
    <row r="185" spans="11:11" x14ac:dyDescent="0.2">
      <c r="K185" s="176"/>
    </row>
    <row r="186" spans="11:11" x14ac:dyDescent="0.2">
      <c r="K186" s="176"/>
    </row>
    <row r="187" spans="11:11" x14ac:dyDescent="0.2">
      <c r="K187" s="176"/>
    </row>
    <row r="188" spans="11:11" x14ac:dyDescent="0.2">
      <c r="K188" s="176"/>
    </row>
    <row r="189" spans="11:11" x14ac:dyDescent="0.2">
      <c r="K189" s="176"/>
    </row>
    <row r="190" spans="11:11" x14ac:dyDescent="0.2">
      <c r="K190" s="176"/>
    </row>
    <row r="191" spans="11:11" x14ac:dyDescent="0.2">
      <c r="K191" s="176"/>
    </row>
    <row r="192" spans="11:11" x14ac:dyDescent="0.2">
      <c r="K192" s="176"/>
    </row>
  </sheetData>
  <mergeCells count="49">
    <mergeCell ref="E6:G7"/>
    <mergeCell ref="A10:K11"/>
    <mergeCell ref="H6:J6"/>
    <mergeCell ref="A12:A13"/>
    <mergeCell ref="C12:C13"/>
    <mergeCell ref="G12:G13"/>
    <mergeCell ref="E8:G8"/>
    <mergeCell ref="D12:D13"/>
    <mergeCell ref="K6:K7"/>
    <mergeCell ref="H12:K12"/>
    <mergeCell ref="F12:F13"/>
    <mergeCell ref="H16:I16"/>
    <mergeCell ref="H31:I31"/>
    <mergeCell ref="H51:I51"/>
    <mergeCell ref="H35:I35"/>
    <mergeCell ref="H45:I45"/>
    <mergeCell ref="H22:I22"/>
    <mergeCell ref="H28:I28"/>
    <mergeCell ref="D1:K1"/>
    <mergeCell ref="D2:K2"/>
    <mergeCell ref="D3:K3"/>
    <mergeCell ref="D4:K4"/>
    <mergeCell ref="D5:K5"/>
    <mergeCell ref="H60:I60"/>
    <mergeCell ref="H66:I66"/>
    <mergeCell ref="H96:I96"/>
    <mergeCell ref="D103:K103"/>
    <mergeCell ref="A103:C103"/>
    <mergeCell ref="H75:I75"/>
    <mergeCell ref="H100:I100"/>
    <mergeCell ref="H101:I101"/>
    <mergeCell ref="A102:I102"/>
    <mergeCell ref="H81:I81"/>
    <mergeCell ref="A51:G51"/>
    <mergeCell ref="A6:B6"/>
    <mergeCell ref="A7:B7"/>
    <mergeCell ref="H71:I71"/>
    <mergeCell ref="B12:B13"/>
    <mergeCell ref="A8:B8"/>
    <mergeCell ref="A9:B9"/>
    <mergeCell ref="C6:D6"/>
    <mergeCell ref="C7:D7"/>
    <mergeCell ref="C8:D8"/>
    <mergeCell ref="C9:D9"/>
    <mergeCell ref="H9:K9"/>
    <mergeCell ref="H8:K8"/>
    <mergeCell ref="E9:G9"/>
    <mergeCell ref="E12:E13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firstPageNumber="25" orientation="landscape" useFirstPageNumber="1" r:id="rId1"/>
  <headerFooter scaleWithDoc="0">
    <oddFooter>&amp;L&amp;"-,Negrito"&amp;10Jonny Willian J. Rocha
Engenheiro Civil 
CREA 120823434-0&amp;R&amp;"-,Negrito"&amp;10Bernardo Reis de Mello Almeida
Engenheiro Sanitarista Ambiental 
CREA 121213549-0</oddFooter>
  </headerFooter>
  <rowBreaks count="2" manualBreakCount="2">
    <brk id="51" max="9" man="1"/>
    <brk id="8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>
    <tabColor rgb="FF0000FF"/>
    <pageSetUpPr fitToPage="1"/>
  </sheetPr>
  <dimension ref="A1:T42"/>
  <sheetViews>
    <sheetView view="pageBreakPreview" topLeftCell="A7" zoomScale="85" zoomScaleNormal="85" zoomScaleSheetLayoutView="85" workbookViewId="0">
      <selection activeCell="B9" sqref="B9:F9"/>
    </sheetView>
  </sheetViews>
  <sheetFormatPr defaultColWidth="9.140625" defaultRowHeight="12.75" x14ac:dyDescent="0.2"/>
  <cols>
    <col min="1" max="1" width="17.5703125" style="9" customWidth="1"/>
    <col min="2" max="2" width="49.28515625" style="9" customWidth="1"/>
    <col min="3" max="3" width="14.85546875" style="9" customWidth="1"/>
    <col min="4" max="4" width="18.28515625" style="9" bestFit="1" customWidth="1"/>
    <col min="5" max="5" width="17.5703125" style="9" bestFit="1" customWidth="1"/>
    <col min="6" max="6" width="10.42578125" style="9" bestFit="1" customWidth="1"/>
    <col min="7" max="7" width="19" style="9" customWidth="1"/>
    <col min="8" max="8" width="10.42578125" style="9" bestFit="1" customWidth="1"/>
    <col min="9" max="9" width="17.5703125" style="9" customWidth="1"/>
    <col min="10" max="10" width="11.7109375" style="9" bestFit="1" customWidth="1"/>
    <col min="11" max="11" width="17.140625" style="9" customWidth="1"/>
    <col min="12" max="12" width="16" style="9" customWidth="1"/>
    <col min="13" max="13" width="19" style="9" bestFit="1" customWidth="1"/>
    <col min="14" max="14" width="12.5703125" style="9" customWidth="1"/>
    <col min="15" max="15" width="19" style="9" bestFit="1" customWidth="1"/>
    <col min="16" max="16" width="11.5703125" style="9" customWidth="1"/>
    <col min="17" max="17" width="2.42578125" style="9" customWidth="1"/>
    <col min="18" max="18" width="15" style="9" customWidth="1"/>
    <col min="19" max="19" width="9.140625" style="9"/>
    <col min="20" max="20" width="13.7109375" style="9" customWidth="1"/>
    <col min="21" max="21" width="13.28515625" style="9" customWidth="1"/>
    <col min="22" max="16384" width="9.140625" style="9"/>
  </cols>
  <sheetData>
    <row r="1" spans="1:20" s="1" customFormat="1" ht="15.75" x14ac:dyDescent="0.2">
      <c r="A1" s="198"/>
      <c r="B1" s="199"/>
      <c r="C1" s="396" t="s">
        <v>0</v>
      </c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199"/>
      <c r="O1" s="199"/>
      <c r="P1" s="200"/>
      <c r="Q1" s="73"/>
      <c r="R1" s="73"/>
      <c r="S1" s="73"/>
      <c r="T1" s="73"/>
    </row>
    <row r="2" spans="1:20" s="1" customFormat="1" ht="15" customHeight="1" x14ac:dyDescent="0.2">
      <c r="A2" s="201"/>
      <c r="B2" s="202"/>
      <c r="C2" s="397" t="s">
        <v>1</v>
      </c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202"/>
      <c r="O2" s="202"/>
      <c r="P2" s="203"/>
      <c r="Q2" s="73"/>
      <c r="R2" s="73"/>
      <c r="S2" s="73"/>
      <c r="T2" s="73"/>
    </row>
    <row r="3" spans="1:20" s="1" customFormat="1" ht="15" customHeight="1" x14ac:dyDescent="0.2">
      <c r="A3" s="188"/>
      <c r="B3" s="204"/>
      <c r="C3" s="398" t="s">
        <v>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204"/>
      <c r="O3" s="204"/>
      <c r="P3" s="205"/>
      <c r="Q3" s="73"/>
      <c r="R3" s="73"/>
      <c r="S3" s="73"/>
      <c r="T3" s="73"/>
    </row>
    <row r="4" spans="1:20" s="1" customFormat="1" ht="15" customHeight="1" x14ac:dyDescent="0.2">
      <c r="A4" s="188"/>
      <c r="B4" s="204"/>
      <c r="C4" s="398" t="s">
        <v>3</v>
      </c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204"/>
      <c r="O4" s="204"/>
      <c r="P4" s="205"/>
      <c r="Q4" s="73"/>
      <c r="R4" s="73"/>
      <c r="S4" s="73"/>
      <c r="T4" s="73"/>
    </row>
    <row r="5" spans="1:20" s="1" customFormat="1" ht="15.75" customHeight="1" thickBot="1" x14ac:dyDescent="0.25">
      <c r="A5" s="188"/>
      <c r="B5" s="204"/>
      <c r="C5" s="399" t="s">
        <v>4</v>
      </c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206"/>
      <c r="O5" s="206"/>
      <c r="P5" s="205"/>
      <c r="Q5" s="73"/>
      <c r="R5" s="73"/>
      <c r="S5" s="73"/>
      <c r="T5" s="73"/>
    </row>
    <row r="6" spans="1:20" s="7" customFormat="1" ht="20.100000000000001" customHeight="1" x14ac:dyDescent="0.25">
      <c r="A6" s="75" t="s">
        <v>26</v>
      </c>
      <c r="B6" s="386" t="str">
        <f>ORÇAMENTO!C6</f>
        <v>PAVIMENTAÇÃO ASFÁLTICA EM TSD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7"/>
    </row>
    <row r="7" spans="1:20" s="7" customFormat="1" ht="20.100000000000001" customHeight="1" x14ac:dyDescent="0.25">
      <c r="A7" s="76" t="s">
        <v>41</v>
      </c>
      <c r="B7" s="394" t="str">
        <f>ORÇAMENTO!C7</f>
        <v>RUAS DIVERAS</v>
      </c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20" s="8" customFormat="1" ht="20.100000000000001" customHeight="1" x14ac:dyDescent="0.2">
      <c r="A8" s="77" t="s">
        <v>28</v>
      </c>
      <c r="B8" s="394" t="str">
        <f>ORÇAMENTO!C8</f>
        <v>PREFEITURA MUNICIPAL DE SÃO PEDRO DA CIPA</v>
      </c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20" s="8" customFormat="1" ht="20.100000000000001" customHeight="1" thickBot="1" x14ac:dyDescent="0.25">
      <c r="A9" s="207" t="s">
        <v>29</v>
      </c>
      <c r="B9" s="208" t="str">
        <f>ORÇAMENTO!C9</f>
        <v>MARÇO/2018</v>
      </c>
      <c r="C9" s="209"/>
      <c r="D9" s="209"/>
      <c r="E9" s="210"/>
      <c r="F9" s="210"/>
      <c r="G9" s="211"/>
      <c r="H9" s="210"/>
      <c r="I9" s="210"/>
      <c r="J9" s="210"/>
      <c r="K9" s="210"/>
      <c r="L9" s="210"/>
      <c r="M9" s="210"/>
      <c r="N9" s="210"/>
      <c r="O9" s="210"/>
      <c r="P9" s="212"/>
    </row>
    <row r="10" spans="1:20" ht="24.95" customHeight="1" thickBot="1" x14ac:dyDescent="0.25">
      <c r="A10" s="391"/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3"/>
    </row>
    <row r="11" spans="1:20" ht="24.95" customHeight="1" thickBot="1" x14ac:dyDescent="0.25">
      <c r="A11" s="388" t="s">
        <v>42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390"/>
    </row>
    <row r="12" spans="1:20" ht="24.95" customHeight="1" x14ac:dyDescent="0.2">
      <c r="A12" s="15" t="s">
        <v>21</v>
      </c>
      <c r="B12" s="16" t="s">
        <v>43</v>
      </c>
      <c r="C12" s="16" t="s">
        <v>44</v>
      </c>
      <c r="D12" s="26" t="s">
        <v>45</v>
      </c>
      <c r="E12" s="187">
        <v>30</v>
      </c>
      <c r="F12" s="16" t="s">
        <v>23</v>
      </c>
      <c r="G12" s="187">
        <v>60</v>
      </c>
      <c r="H12" s="16" t="s">
        <v>23</v>
      </c>
      <c r="I12" s="187">
        <v>90</v>
      </c>
      <c r="J12" s="16" t="s">
        <v>23</v>
      </c>
      <c r="K12" s="187">
        <v>120</v>
      </c>
      <c r="L12" s="45" t="s">
        <v>23</v>
      </c>
      <c r="M12" s="187">
        <v>150</v>
      </c>
      <c r="N12" s="17" t="s">
        <v>23</v>
      </c>
      <c r="O12" s="187">
        <v>180</v>
      </c>
      <c r="P12" s="17" t="s">
        <v>23</v>
      </c>
    </row>
    <row r="13" spans="1:20" ht="24.95" customHeight="1" x14ac:dyDescent="0.2">
      <c r="A13" s="68" t="str">
        <f>RESUMO!A12</f>
        <v>1.0</v>
      </c>
      <c r="B13" s="18" t="str">
        <f>RESUMO!B12</f>
        <v>SERVIÇOS PRELIMINARES</v>
      </c>
      <c r="C13" s="60">
        <f>D13/D$25</f>
        <v>2.8297338071074699E-3</v>
      </c>
      <c r="D13" s="185">
        <f>RESUMO!E12</f>
        <v>7171.75</v>
      </c>
      <c r="E13" s="67">
        <f t="shared" ref="E13:E23" si="0">D13*F13</f>
        <v>7171.75</v>
      </c>
      <c r="F13" s="19">
        <v>1</v>
      </c>
      <c r="G13" s="78">
        <f t="shared" ref="G13:G23" si="1">D13*H13</f>
        <v>0</v>
      </c>
      <c r="H13" s="66">
        <v>0</v>
      </c>
      <c r="I13" s="69">
        <f t="shared" ref="I13:I16" si="2">D13*J13</f>
        <v>0</v>
      </c>
      <c r="J13" s="63">
        <v>0</v>
      </c>
      <c r="K13" s="63"/>
      <c r="L13" s="63"/>
      <c r="M13" s="69">
        <f>D13*N13</f>
        <v>0</v>
      </c>
      <c r="N13" s="64">
        <v>0</v>
      </c>
      <c r="O13" s="69">
        <f>D13*P13</f>
        <v>0</v>
      </c>
      <c r="P13" s="65">
        <v>0</v>
      </c>
      <c r="R13" s="12">
        <f t="shared" ref="R13" si="3">F13+H13+J13+P13+N13</f>
        <v>1</v>
      </c>
      <c r="T13" s="9">
        <f>100/5</f>
        <v>20</v>
      </c>
    </row>
    <row r="14" spans="1:20" ht="24.95" customHeight="1" x14ac:dyDescent="0.2">
      <c r="A14" s="68" t="str">
        <f>RESUMO!A13</f>
        <v>2.0</v>
      </c>
      <c r="B14" s="18" t="str">
        <f>RESUMO!B13</f>
        <v>ADMINISTRAÇÃO LOCAL</v>
      </c>
      <c r="C14" s="60">
        <f t="shared" ref="C14:C15" si="4">D14/D$25</f>
        <v>6.9715202971409304E-2</v>
      </c>
      <c r="D14" s="185">
        <f>RESUMO!E13</f>
        <v>176688</v>
      </c>
      <c r="E14" s="177">
        <f t="shared" ref="E14" si="5">D14*F14</f>
        <v>30036.960000000003</v>
      </c>
      <c r="F14" s="19">
        <v>0.17</v>
      </c>
      <c r="G14" s="177">
        <f t="shared" ref="G14" si="6">D14*H14</f>
        <v>30036.960000000003</v>
      </c>
      <c r="H14" s="19">
        <v>0.17</v>
      </c>
      <c r="I14" s="177">
        <f t="shared" ref="I14" si="7">D14*J14</f>
        <v>30036.960000000003</v>
      </c>
      <c r="J14" s="20">
        <v>0.17</v>
      </c>
      <c r="K14" s="177">
        <f t="shared" ref="K14" si="8">D14*L14</f>
        <v>30036.960000000003</v>
      </c>
      <c r="L14" s="20">
        <v>0.17</v>
      </c>
      <c r="M14" s="177">
        <f t="shared" ref="M14" si="9">D14*N14</f>
        <v>28270.080000000002</v>
      </c>
      <c r="N14" s="46">
        <v>0.16</v>
      </c>
      <c r="O14" s="177">
        <f t="shared" ref="O14" si="10">D14*P14</f>
        <v>28270.080000000002</v>
      </c>
      <c r="P14" s="21">
        <v>0.16</v>
      </c>
      <c r="R14" s="12"/>
    </row>
    <row r="15" spans="1:20" ht="24.95" customHeight="1" x14ac:dyDescent="0.2">
      <c r="A15" s="68" t="str">
        <f>RESUMO!A14</f>
        <v>3.0</v>
      </c>
      <c r="B15" s="18" t="str">
        <f>RESUMO!B14</f>
        <v>CONTROLE TECNOLÓGICO</v>
      </c>
      <c r="C15" s="60">
        <f t="shared" si="4"/>
        <v>1.8346716792842461E-2</v>
      </c>
      <c r="D15" s="185">
        <f>RESUMO!E14</f>
        <v>46498.39</v>
      </c>
      <c r="E15" s="177">
        <f t="shared" ref="E15" si="11">D15*F15</f>
        <v>0</v>
      </c>
      <c r="F15" s="19"/>
      <c r="G15" s="177">
        <f t="shared" ref="G15" si="12">D15*H15</f>
        <v>9299.6779999999999</v>
      </c>
      <c r="H15" s="19">
        <v>0.2</v>
      </c>
      <c r="I15" s="177">
        <f t="shared" ref="I15" si="13">D15*J15</f>
        <v>9299.6779999999999</v>
      </c>
      <c r="J15" s="20">
        <v>0.2</v>
      </c>
      <c r="K15" s="177">
        <f t="shared" ref="K15" si="14">D15*L15</f>
        <v>13949.517</v>
      </c>
      <c r="L15" s="20">
        <v>0.3</v>
      </c>
      <c r="M15" s="177">
        <f t="shared" ref="M15" si="15">D15*N15</f>
        <v>9299.6779999999999</v>
      </c>
      <c r="N15" s="46">
        <v>0.2</v>
      </c>
      <c r="O15" s="177">
        <f t="shared" ref="O15" si="16">D15*P15</f>
        <v>4649.8389999999999</v>
      </c>
      <c r="P15" s="21">
        <v>0.1</v>
      </c>
      <c r="R15" s="12"/>
    </row>
    <row r="16" spans="1:20" ht="24.95" customHeight="1" x14ac:dyDescent="0.2">
      <c r="A16" s="68" t="str">
        <f>RESUMO!A15</f>
        <v>4.0</v>
      </c>
      <c r="B16" s="18" t="str">
        <f>RESUMO!B15</f>
        <v>CANTEIRO DE OBRA</v>
      </c>
      <c r="C16" s="60">
        <f>D16/D$25</f>
        <v>2.7148588658352724E-2</v>
      </c>
      <c r="D16" s="185">
        <f>RESUMO!E15</f>
        <v>68806.080000000002</v>
      </c>
      <c r="E16" s="177">
        <f t="shared" si="0"/>
        <v>68806.080000000002</v>
      </c>
      <c r="F16" s="19">
        <v>1</v>
      </c>
      <c r="G16" s="177">
        <f t="shared" si="1"/>
        <v>0</v>
      </c>
      <c r="H16" s="19"/>
      <c r="I16" s="177">
        <f t="shared" si="2"/>
        <v>0</v>
      </c>
      <c r="J16" s="20"/>
      <c r="K16" s="177">
        <f t="shared" ref="K16:K23" si="17">D16*L16</f>
        <v>0</v>
      </c>
      <c r="L16" s="20"/>
      <c r="M16" s="177">
        <f t="shared" ref="M16:M23" si="18">D16*N16</f>
        <v>0</v>
      </c>
      <c r="N16" s="46"/>
      <c r="O16" s="177">
        <f t="shared" ref="O16:O23" si="19">D16*P16</f>
        <v>0</v>
      </c>
      <c r="P16" s="21"/>
      <c r="R16" s="12"/>
    </row>
    <row r="17" spans="1:18" ht="24.95" customHeight="1" x14ac:dyDescent="0.2">
      <c r="A17" s="68" t="str">
        <f>RESUMO!A16</f>
        <v>5.0</v>
      </c>
      <c r="B17" s="18" t="str">
        <f>RESUMO!B16</f>
        <v>TERRAPLENAGEM</v>
      </c>
      <c r="C17" s="60">
        <f>D17/D$25</f>
        <v>3.0750817008572993E-2</v>
      </c>
      <c r="D17" s="185">
        <f>RESUMO!E16</f>
        <v>77935.66</v>
      </c>
      <c r="E17" s="177">
        <f t="shared" si="0"/>
        <v>0</v>
      </c>
      <c r="F17" s="19"/>
      <c r="G17" s="177">
        <f t="shared" si="1"/>
        <v>15587.132000000001</v>
      </c>
      <c r="H17" s="19">
        <v>0.2</v>
      </c>
      <c r="I17" s="177">
        <f>D17*J17</f>
        <v>23380.698</v>
      </c>
      <c r="J17" s="20">
        <v>0.3</v>
      </c>
      <c r="K17" s="177">
        <f t="shared" si="17"/>
        <v>23380.698</v>
      </c>
      <c r="L17" s="20">
        <v>0.3</v>
      </c>
      <c r="M17" s="177">
        <f t="shared" si="18"/>
        <v>15587.132000000001</v>
      </c>
      <c r="N17" s="46">
        <v>0.2</v>
      </c>
      <c r="O17" s="177">
        <f t="shared" si="19"/>
        <v>0</v>
      </c>
      <c r="P17" s="21"/>
      <c r="R17" s="12"/>
    </row>
    <row r="18" spans="1:18" ht="24.95" customHeight="1" x14ac:dyDescent="0.2">
      <c r="A18" s="68" t="str">
        <f>RESUMO!A17</f>
        <v>6.0</v>
      </c>
      <c r="B18" s="18" t="str">
        <f>RESUMO!B17</f>
        <v>PAVIMENTAÇÃO</v>
      </c>
      <c r="C18" s="60">
        <f>D18/D$25</f>
        <v>0.25026087271283043</v>
      </c>
      <c r="D18" s="185">
        <f>RESUMO!E17</f>
        <v>634267.57999999996</v>
      </c>
      <c r="E18" s="177">
        <f t="shared" si="0"/>
        <v>0</v>
      </c>
      <c r="F18" s="19"/>
      <c r="G18" s="177">
        <f t="shared" si="1"/>
        <v>63426.758000000002</v>
      </c>
      <c r="H18" s="19">
        <v>0.1</v>
      </c>
      <c r="I18" s="177">
        <f>D18*J18</f>
        <v>126853.516</v>
      </c>
      <c r="J18" s="20">
        <v>0.2</v>
      </c>
      <c r="K18" s="177">
        <f t="shared" si="17"/>
        <v>190280.27399999998</v>
      </c>
      <c r="L18" s="20">
        <v>0.3</v>
      </c>
      <c r="M18" s="177">
        <f t="shared" si="18"/>
        <v>190280.27399999998</v>
      </c>
      <c r="N18" s="46">
        <v>0.3</v>
      </c>
      <c r="O18" s="177">
        <f>D18*P18</f>
        <v>63426.758000000002</v>
      </c>
      <c r="P18" s="21">
        <v>0.1</v>
      </c>
      <c r="R18" s="12"/>
    </row>
    <row r="19" spans="1:18" ht="24.95" customHeight="1" x14ac:dyDescent="0.2">
      <c r="A19" s="68" t="str">
        <f>RESUMO!A18</f>
        <v>7.0</v>
      </c>
      <c r="B19" s="18" t="str">
        <f>RESUMO!B18</f>
        <v>TRANSPORTE DE MATERIAIS DE PAVIMENTAÇÃO</v>
      </c>
      <c r="C19" s="60">
        <f>D19/D$25</f>
        <v>4.8128276731035473E-2</v>
      </c>
      <c r="D19" s="185">
        <f>RESUMO!E18</f>
        <v>121977.53999999998</v>
      </c>
      <c r="E19" s="177">
        <f t="shared" si="0"/>
        <v>0</v>
      </c>
      <c r="F19" s="19"/>
      <c r="G19" s="177">
        <f t="shared" si="1"/>
        <v>24395.507999999998</v>
      </c>
      <c r="H19" s="19">
        <v>0.2</v>
      </c>
      <c r="I19" s="177">
        <f t="shared" ref="I19:I23" si="20">D19*J19</f>
        <v>36593.261999999995</v>
      </c>
      <c r="J19" s="20">
        <v>0.3</v>
      </c>
      <c r="K19" s="177">
        <f t="shared" si="17"/>
        <v>48791.015999999996</v>
      </c>
      <c r="L19" s="20">
        <v>0.4</v>
      </c>
      <c r="M19" s="177">
        <f t="shared" si="18"/>
        <v>12197.753999999999</v>
      </c>
      <c r="N19" s="46">
        <v>0.1</v>
      </c>
      <c r="O19" s="177">
        <f t="shared" si="19"/>
        <v>0</v>
      </c>
      <c r="P19" s="21"/>
      <c r="R19" s="12"/>
    </row>
    <row r="20" spans="1:18" ht="24.95" customHeight="1" x14ac:dyDescent="0.2">
      <c r="A20" s="68" t="str">
        <f>RESUMO!A19</f>
        <v>8.0</v>
      </c>
      <c r="B20" s="18" t="str">
        <f>RESUMO!B19</f>
        <v>SINALIZAÇÃO</v>
      </c>
      <c r="C20" s="60">
        <f>D20/D$25</f>
        <v>4.7748269532008017E-2</v>
      </c>
      <c r="D20" s="185">
        <f>RESUMO!E19</f>
        <v>121014.44</v>
      </c>
      <c r="E20" s="177">
        <f t="shared" si="0"/>
        <v>0</v>
      </c>
      <c r="F20" s="19"/>
      <c r="G20" s="177">
        <f t="shared" si="1"/>
        <v>0</v>
      </c>
      <c r="H20" s="19"/>
      <c r="I20" s="177">
        <f t="shared" si="20"/>
        <v>0</v>
      </c>
      <c r="J20" s="20"/>
      <c r="K20" s="177">
        <f t="shared" si="17"/>
        <v>0</v>
      </c>
      <c r="L20" s="20"/>
      <c r="M20" s="177">
        <f t="shared" si="18"/>
        <v>60507.22</v>
      </c>
      <c r="N20" s="46">
        <v>0.5</v>
      </c>
      <c r="O20" s="177">
        <f t="shared" si="19"/>
        <v>60507.22</v>
      </c>
      <c r="P20" s="21">
        <v>0.5</v>
      </c>
      <c r="R20" s="12"/>
    </row>
    <row r="21" spans="1:18" ht="24.95" customHeight="1" x14ac:dyDescent="0.2">
      <c r="A21" s="68" t="str">
        <f>RESUMO!A20</f>
        <v>9.0</v>
      </c>
      <c r="B21" s="18" t="str">
        <f>RESUMO!B20</f>
        <v>DRENAGEM</v>
      </c>
      <c r="C21" s="60"/>
      <c r="D21" s="185"/>
      <c r="E21" s="177">
        <f t="shared" ref="E21:E22" si="21">D21*F21</f>
        <v>0</v>
      </c>
      <c r="F21" s="19"/>
      <c r="G21" s="177">
        <f t="shared" ref="G21:G22" si="22">D21*H21</f>
        <v>0</v>
      </c>
      <c r="H21" s="19"/>
      <c r="I21" s="177">
        <f t="shared" si="20"/>
        <v>0</v>
      </c>
      <c r="J21" s="20"/>
      <c r="K21" s="177">
        <f t="shared" si="17"/>
        <v>0</v>
      </c>
      <c r="L21" s="20"/>
      <c r="M21" s="177">
        <f t="shared" si="18"/>
        <v>0</v>
      </c>
      <c r="N21" s="46"/>
      <c r="O21" s="177">
        <f t="shared" si="19"/>
        <v>0</v>
      </c>
      <c r="P21" s="21"/>
      <c r="R21" s="12"/>
    </row>
    <row r="22" spans="1:18" ht="24.95" customHeight="1" x14ac:dyDescent="0.2">
      <c r="A22" s="68" t="str">
        <f>RESUMO!A21</f>
        <v>9.1</v>
      </c>
      <c r="B22" s="18" t="str">
        <f>RESUMO!B21</f>
        <v>DRENAGEM SUPERFICIAL</v>
      </c>
      <c r="C22" s="60">
        <f>D22/D$25</f>
        <v>0.11846356496223462</v>
      </c>
      <c r="D22" s="185">
        <f>RESUMO!E21</f>
        <v>300237.09999999998</v>
      </c>
      <c r="E22" s="177">
        <f t="shared" si="21"/>
        <v>0</v>
      </c>
      <c r="F22" s="19"/>
      <c r="G22" s="177">
        <f t="shared" si="22"/>
        <v>0</v>
      </c>
      <c r="H22" s="19"/>
      <c r="I22" s="177">
        <f t="shared" si="20"/>
        <v>0</v>
      </c>
      <c r="J22" s="20"/>
      <c r="K22" s="177">
        <f t="shared" si="17"/>
        <v>0</v>
      </c>
      <c r="L22" s="20"/>
      <c r="M22" s="177">
        <f t="shared" si="18"/>
        <v>150118.54999999999</v>
      </c>
      <c r="N22" s="46">
        <v>0.5</v>
      </c>
      <c r="O22" s="177">
        <f t="shared" si="19"/>
        <v>150118.54999999999</v>
      </c>
      <c r="P22" s="21">
        <v>0.5</v>
      </c>
      <c r="R22" s="12"/>
    </row>
    <row r="23" spans="1:18" ht="24.95" customHeight="1" x14ac:dyDescent="0.2">
      <c r="A23" s="68" t="str">
        <f>RESUMO!A22</f>
        <v>9.2</v>
      </c>
      <c r="B23" s="18" t="str">
        <f>RESUMO!B22</f>
        <v>DRENAGEM PROFUNDA</v>
      </c>
      <c r="C23" s="60">
        <f>D23/D$25</f>
        <v>0.38660795682360655</v>
      </c>
      <c r="D23" s="185">
        <f>RESUMO!E22</f>
        <v>979829.13</v>
      </c>
      <c r="E23" s="177">
        <f t="shared" si="0"/>
        <v>195965.826</v>
      </c>
      <c r="F23" s="19">
        <v>0.2</v>
      </c>
      <c r="G23" s="177">
        <f t="shared" si="1"/>
        <v>293948.739</v>
      </c>
      <c r="H23" s="19">
        <v>0.3</v>
      </c>
      <c r="I23" s="177">
        <f t="shared" si="20"/>
        <v>293948.739</v>
      </c>
      <c r="J23" s="20">
        <v>0.3</v>
      </c>
      <c r="K23" s="177">
        <f t="shared" si="17"/>
        <v>195965.826</v>
      </c>
      <c r="L23" s="20">
        <v>0.2</v>
      </c>
      <c r="M23" s="177">
        <f t="shared" si="18"/>
        <v>0</v>
      </c>
      <c r="N23" s="46"/>
      <c r="O23" s="177">
        <f t="shared" si="19"/>
        <v>0</v>
      </c>
      <c r="P23" s="21"/>
      <c r="R23" s="12"/>
    </row>
    <row r="24" spans="1:18" ht="24.95" customHeight="1" x14ac:dyDescent="0.2">
      <c r="A24" s="68"/>
      <c r="B24" s="22"/>
      <c r="C24" s="60"/>
      <c r="D24" s="185"/>
      <c r="E24" s="177"/>
      <c r="F24" s="19"/>
      <c r="G24" s="177"/>
      <c r="H24" s="19"/>
      <c r="I24" s="177"/>
      <c r="J24" s="20"/>
      <c r="K24" s="20"/>
      <c r="L24" s="20"/>
      <c r="M24" s="177"/>
      <c r="N24" s="46"/>
      <c r="O24" s="177"/>
      <c r="P24" s="21"/>
      <c r="R24" s="12"/>
    </row>
    <row r="25" spans="1:18" ht="24.95" customHeight="1" x14ac:dyDescent="0.2">
      <c r="A25" s="379" t="s">
        <v>46</v>
      </c>
      <c r="B25" s="380"/>
      <c r="C25" s="61">
        <f>SUM(C13:C23)</f>
        <v>1</v>
      </c>
      <c r="D25" s="186">
        <f>SUM(D13:D23)</f>
        <v>2534425.67</v>
      </c>
      <c r="E25" s="23">
        <f>SUM(E13:E23)</f>
        <v>301980.61600000004</v>
      </c>
      <c r="F25" s="20">
        <f>(E25)/$D$25</f>
        <v>0.1191514983353211</v>
      </c>
      <c r="G25" s="23">
        <f>SUM(G13:G23)</f>
        <v>436694.77500000002</v>
      </c>
      <c r="H25" s="20">
        <f>(G25)/$D$25</f>
        <v>0.17230522092999478</v>
      </c>
      <c r="I25" s="23">
        <f>SUM(I13:I23)</f>
        <v>520112.853</v>
      </c>
      <c r="J25" s="20">
        <f>I25/$D$25</f>
        <v>0.20521921757523867</v>
      </c>
      <c r="K25" s="23">
        <f>SUM(K13:K23)</f>
        <v>502404.29099999997</v>
      </c>
      <c r="L25" s="20">
        <f>K25/$D$25</f>
        <v>0.19823200851654885</v>
      </c>
      <c r="M25" s="23">
        <f>SUM(M13:M23)</f>
        <v>466260.68799999997</v>
      </c>
      <c r="N25" s="47">
        <f>M25/$D$25</f>
        <v>0.18397094596978256</v>
      </c>
      <c r="O25" s="23">
        <f>SUM(O13:O23)</f>
        <v>306972.44699999999</v>
      </c>
      <c r="P25" s="24">
        <f>O25/$D$25</f>
        <v>0.1211211086731141</v>
      </c>
    </row>
    <row r="26" spans="1:18" ht="24.95" customHeight="1" thickBot="1" x14ac:dyDescent="0.25">
      <c r="A26" s="381" t="s">
        <v>47</v>
      </c>
      <c r="B26" s="382"/>
      <c r="C26" s="62">
        <f>F25+H25+J25+N25+P25+L25</f>
        <v>1</v>
      </c>
      <c r="D26" s="59"/>
      <c r="E26" s="10">
        <f>E25</f>
        <v>301980.61600000004</v>
      </c>
      <c r="F26" s="13">
        <f>F25</f>
        <v>0.1191514983353211</v>
      </c>
      <c r="G26" s="10">
        <f>E26+G25</f>
        <v>738675.39100000006</v>
      </c>
      <c r="H26" s="13">
        <f>G26/D25</f>
        <v>0.29145671926531586</v>
      </c>
      <c r="I26" s="10">
        <f>G26+I25</f>
        <v>1258788.2439999999</v>
      </c>
      <c r="J26" s="13">
        <f>I26/D25</f>
        <v>0.4966759368405545</v>
      </c>
      <c r="K26" s="10">
        <f>I26+K25</f>
        <v>1761192.5349999999</v>
      </c>
      <c r="L26" s="13">
        <f>K26/D25</f>
        <v>0.69490794535710332</v>
      </c>
      <c r="M26" s="10">
        <f>M25+K26</f>
        <v>2227453.2229999998</v>
      </c>
      <c r="N26" s="13">
        <f>M26/D25</f>
        <v>0.87887889132688579</v>
      </c>
      <c r="O26" s="10">
        <f>M26+O25</f>
        <v>2534425.67</v>
      </c>
      <c r="P26" s="11">
        <f>O26/D25</f>
        <v>1</v>
      </c>
    </row>
    <row r="27" spans="1:18" ht="15" customHeight="1" thickBot="1" x14ac:dyDescent="0.25">
      <c r="A27" s="383"/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5"/>
    </row>
    <row r="28" spans="1:18" ht="24.95" customHeight="1" x14ac:dyDescent="0.2">
      <c r="A28" s="15" t="s">
        <v>21</v>
      </c>
      <c r="B28" s="16" t="s">
        <v>43</v>
      </c>
      <c r="C28" s="16" t="s">
        <v>44</v>
      </c>
      <c r="D28" s="26" t="s">
        <v>45</v>
      </c>
      <c r="E28" s="187">
        <f>180+30</f>
        <v>210</v>
      </c>
      <c r="F28" s="16" t="s">
        <v>23</v>
      </c>
      <c r="G28" s="187">
        <f>E28+30</f>
        <v>240</v>
      </c>
      <c r="H28" s="16" t="s">
        <v>23</v>
      </c>
      <c r="I28" s="187">
        <f>G28+30</f>
        <v>270</v>
      </c>
      <c r="J28" s="16" t="s">
        <v>23</v>
      </c>
      <c r="K28" s="187">
        <f>I28+30</f>
        <v>300</v>
      </c>
      <c r="L28" s="45" t="s">
        <v>23</v>
      </c>
      <c r="M28" s="187">
        <f>K28+30</f>
        <v>330</v>
      </c>
      <c r="N28" s="17" t="s">
        <v>23</v>
      </c>
      <c r="O28" s="187">
        <f>M28+30</f>
        <v>360</v>
      </c>
      <c r="P28" s="17" t="s">
        <v>23</v>
      </c>
    </row>
    <row r="29" spans="1:18" ht="24.95" customHeight="1" x14ac:dyDescent="0.2">
      <c r="A29" s="68" t="str">
        <f>A13</f>
        <v>1.0</v>
      </c>
      <c r="B29" s="18" t="str">
        <f>B13</f>
        <v>SERVIÇOS PRELIMINARES</v>
      </c>
      <c r="C29" s="60">
        <f>D29/D$25</f>
        <v>2.8297338071074699E-3</v>
      </c>
      <c r="D29" s="185">
        <f t="shared" ref="D29:D36" si="23">D13</f>
        <v>7171.75</v>
      </c>
      <c r="E29" s="67">
        <f t="shared" ref="E29:E30" si="24">D29*F29</f>
        <v>0</v>
      </c>
      <c r="F29" s="19"/>
      <c r="G29" s="78">
        <f t="shared" ref="G29:G30" si="25">D29*H29</f>
        <v>0</v>
      </c>
      <c r="H29" s="66">
        <v>0</v>
      </c>
      <c r="I29" s="69">
        <f t="shared" ref="I29:I30" si="26">D29*J29</f>
        <v>0</v>
      </c>
      <c r="J29" s="63">
        <v>0</v>
      </c>
      <c r="K29" s="63"/>
      <c r="L29" s="63"/>
      <c r="M29" s="69"/>
      <c r="N29" s="64"/>
      <c r="O29" s="69"/>
      <c r="P29" s="65"/>
    </row>
    <row r="30" spans="1:18" ht="24.95" customHeight="1" x14ac:dyDescent="0.2">
      <c r="A30" s="68" t="str">
        <f t="shared" ref="A30:B30" si="27">A14</f>
        <v>2.0</v>
      </c>
      <c r="B30" s="18" t="str">
        <f t="shared" si="27"/>
        <v>ADMINISTRAÇÃO LOCAL</v>
      </c>
      <c r="C30" s="60">
        <f t="shared" ref="C30:C39" si="28">D30/D$25</f>
        <v>6.9715202971409304E-2</v>
      </c>
      <c r="D30" s="185">
        <f t="shared" si="23"/>
        <v>176688</v>
      </c>
      <c r="E30" s="177">
        <f t="shared" si="24"/>
        <v>19435.68</v>
      </c>
      <c r="F30" s="19">
        <v>0.11</v>
      </c>
      <c r="G30" s="177">
        <f t="shared" si="25"/>
        <v>19435.68</v>
      </c>
      <c r="H30" s="19">
        <v>0.11</v>
      </c>
      <c r="I30" s="177">
        <f t="shared" si="26"/>
        <v>19435.68</v>
      </c>
      <c r="J30" s="20">
        <v>0.11</v>
      </c>
      <c r="K30" s="177">
        <f t="shared" ref="K30" si="29">D30*L30</f>
        <v>0</v>
      </c>
      <c r="L30" s="20"/>
      <c r="M30" s="177">
        <f t="shared" ref="M30" si="30">D30*N30</f>
        <v>0</v>
      </c>
      <c r="N30" s="46"/>
      <c r="O30" s="177">
        <f t="shared" ref="O30" si="31">D30*P30</f>
        <v>0</v>
      </c>
      <c r="P30" s="21"/>
    </row>
    <row r="31" spans="1:18" ht="24.95" customHeight="1" x14ac:dyDescent="0.2">
      <c r="A31" s="68" t="str">
        <f t="shared" ref="A31:B31" si="32">A15</f>
        <v>3.0</v>
      </c>
      <c r="B31" s="18" t="str">
        <f t="shared" si="32"/>
        <v>CONTROLE TECNOLÓGICO</v>
      </c>
      <c r="C31" s="60">
        <f t="shared" si="28"/>
        <v>1.8346716792842461E-2</v>
      </c>
      <c r="D31" s="185">
        <f t="shared" si="23"/>
        <v>46498.39</v>
      </c>
      <c r="E31" s="177">
        <f t="shared" ref="E31" si="33">D31*F31</f>
        <v>5579.8067999999994</v>
      </c>
      <c r="F31" s="19">
        <v>0.12</v>
      </c>
      <c r="G31" s="177">
        <f t="shared" ref="G31" si="34">D31*H31</f>
        <v>5579.8067999999994</v>
      </c>
      <c r="H31" s="19">
        <v>0.12</v>
      </c>
      <c r="I31" s="177">
        <f t="shared" ref="I31" si="35">D31*J31</f>
        <v>0</v>
      </c>
      <c r="J31" s="20"/>
      <c r="K31" s="177">
        <f t="shared" ref="K31" si="36">D31*L31</f>
        <v>0</v>
      </c>
      <c r="L31" s="20"/>
      <c r="M31" s="177">
        <f t="shared" ref="M31" si="37">D31*N31</f>
        <v>0</v>
      </c>
      <c r="N31" s="46"/>
      <c r="O31" s="177">
        <f t="shared" ref="O31" si="38">D31*P31</f>
        <v>0</v>
      </c>
      <c r="P31" s="21"/>
    </row>
    <row r="32" spans="1:18" ht="24.95" customHeight="1" x14ac:dyDescent="0.2">
      <c r="A32" s="68" t="str">
        <f t="shared" ref="A32:B32" si="39">A16</f>
        <v>4.0</v>
      </c>
      <c r="B32" s="18" t="str">
        <f t="shared" si="39"/>
        <v>CANTEIRO DE OBRA</v>
      </c>
      <c r="C32" s="60">
        <f t="shared" si="28"/>
        <v>2.7148588658352724E-2</v>
      </c>
      <c r="D32" s="185">
        <f t="shared" si="23"/>
        <v>68806.080000000002</v>
      </c>
      <c r="E32" s="177">
        <f t="shared" ref="E32:E39" si="40">D32*F32</f>
        <v>0</v>
      </c>
      <c r="F32" s="19"/>
      <c r="G32" s="177">
        <f t="shared" ref="G32:G39" si="41">D32*H32</f>
        <v>0</v>
      </c>
      <c r="H32" s="19"/>
      <c r="I32" s="177">
        <f t="shared" ref="I32" si="42">D32*J32</f>
        <v>0</v>
      </c>
      <c r="J32" s="20"/>
      <c r="K32" s="177"/>
      <c r="L32" s="20"/>
      <c r="M32" s="177"/>
      <c r="N32" s="46"/>
      <c r="O32" s="177"/>
      <c r="P32" s="21"/>
    </row>
    <row r="33" spans="1:16" ht="24.95" customHeight="1" x14ac:dyDescent="0.2">
      <c r="A33" s="68" t="str">
        <f t="shared" ref="A33:B33" si="43">A17</f>
        <v>5.0</v>
      </c>
      <c r="B33" s="18" t="str">
        <f t="shared" si="43"/>
        <v>TERRAPLENAGEM</v>
      </c>
      <c r="C33" s="60">
        <f t="shared" si="28"/>
        <v>3.0750817008572993E-2</v>
      </c>
      <c r="D33" s="185">
        <f t="shared" si="23"/>
        <v>77935.66</v>
      </c>
      <c r="E33" s="177">
        <f t="shared" si="40"/>
        <v>15587.132000000001</v>
      </c>
      <c r="F33" s="19">
        <v>0.2</v>
      </c>
      <c r="G33" s="177">
        <f t="shared" si="41"/>
        <v>0</v>
      </c>
      <c r="H33" s="19"/>
      <c r="I33" s="177">
        <f>D33*J33</f>
        <v>0</v>
      </c>
      <c r="J33" s="20"/>
      <c r="K33" s="177"/>
      <c r="L33" s="20"/>
      <c r="M33" s="177"/>
      <c r="N33" s="46"/>
      <c r="O33" s="177"/>
      <c r="P33" s="21"/>
    </row>
    <row r="34" spans="1:16" ht="24.95" customHeight="1" x14ac:dyDescent="0.2">
      <c r="A34" s="68" t="str">
        <f t="shared" ref="A34:B34" si="44">A18</f>
        <v>6.0</v>
      </c>
      <c r="B34" s="18" t="str">
        <f t="shared" si="44"/>
        <v>PAVIMENTAÇÃO</v>
      </c>
      <c r="C34" s="60">
        <f t="shared" si="28"/>
        <v>0.25026087271283043</v>
      </c>
      <c r="D34" s="185">
        <f t="shared" si="23"/>
        <v>634267.57999999996</v>
      </c>
      <c r="E34" s="177">
        <f t="shared" si="40"/>
        <v>126853.516</v>
      </c>
      <c r="F34" s="19">
        <v>0.2</v>
      </c>
      <c r="G34" s="177">
        <f t="shared" si="41"/>
        <v>126853.516</v>
      </c>
      <c r="H34" s="19">
        <v>0.2</v>
      </c>
      <c r="I34" s="177">
        <f>D34*J34</f>
        <v>0</v>
      </c>
      <c r="J34" s="20"/>
      <c r="K34" s="177"/>
      <c r="L34" s="20"/>
      <c r="M34" s="177"/>
      <c r="N34" s="46"/>
      <c r="O34" s="177"/>
      <c r="P34" s="21"/>
    </row>
    <row r="35" spans="1:16" ht="24.95" customHeight="1" x14ac:dyDescent="0.2">
      <c r="A35" s="68" t="str">
        <f t="shared" ref="A35:B35" si="45">A19</f>
        <v>7.0</v>
      </c>
      <c r="B35" s="18" t="str">
        <f t="shared" si="45"/>
        <v>TRANSPORTE DE MATERIAIS DE PAVIMENTAÇÃO</v>
      </c>
      <c r="C35" s="60">
        <f t="shared" si="28"/>
        <v>4.8128276731035473E-2</v>
      </c>
      <c r="D35" s="185">
        <f t="shared" si="23"/>
        <v>121977.53999999998</v>
      </c>
      <c r="E35" s="177">
        <f t="shared" si="40"/>
        <v>12197.753999999999</v>
      </c>
      <c r="F35" s="19">
        <v>0.1</v>
      </c>
      <c r="G35" s="177">
        <f t="shared" si="41"/>
        <v>0</v>
      </c>
      <c r="H35" s="19"/>
      <c r="I35" s="177">
        <f t="shared" ref="I35:I39" si="46">D35*J35</f>
        <v>0</v>
      </c>
      <c r="J35" s="20"/>
      <c r="K35" s="177"/>
      <c r="L35" s="20"/>
      <c r="M35" s="177"/>
      <c r="N35" s="46"/>
      <c r="O35" s="177"/>
      <c r="P35" s="21"/>
    </row>
    <row r="36" spans="1:16" ht="24.95" customHeight="1" x14ac:dyDescent="0.2">
      <c r="A36" s="68" t="str">
        <f t="shared" ref="A36:B36" si="47">A20</f>
        <v>8.0</v>
      </c>
      <c r="B36" s="18" t="str">
        <f t="shared" si="47"/>
        <v>SINALIZAÇÃO</v>
      </c>
      <c r="C36" s="60">
        <f t="shared" si="28"/>
        <v>4.7748269532008017E-2</v>
      </c>
      <c r="D36" s="185">
        <f t="shared" si="23"/>
        <v>121014.44</v>
      </c>
      <c r="E36" s="177">
        <f t="shared" si="40"/>
        <v>0</v>
      </c>
      <c r="F36" s="19"/>
      <c r="G36" s="177">
        <f t="shared" si="41"/>
        <v>60507.22</v>
      </c>
      <c r="H36" s="19">
        <v>0.5</v>
      </c>
      <c r="I36" s="177">
        <f t="shared" si="46"/>
        <v>60507.22</v>
      </c>
      <c r="J36" s="20">
        <v>0.5</v>
      </c>
      <c r="K36" s="177"/>
      <c r="L36" s="20"/>
      <c r="M36" s="177"/>
      <c r="N36" s="46"/>
      <c r="O36" s="177"/>
      <c r="P36" s="21"/>
    </row>
    <row r="37" spans="1:16" ht="24.95" customHeight="1" x14ac:dyDescent="0.2">
      <c r="A37" s="68" t="str">
        <f t="shared" ref="A37:B37" si="48">A21</f>
        <v>9.0</v>
      </c>
      <c r="B37" s="18" t="str">
        <f t="shared" si="48"/>
        <v>DRENAGEM</v>
      </c>
      <c r="C37" s="60"/>
      <c r="D37" s="185"/>
      <c r="E37" s="177">
        <f t="shared" si="40"/>
        <v>0</v>
      </c>
      <c r="F37" s="19"/>
      <c r="G37" s="177">
        <f t="shared" si="41"/>
        <v>0</v>
      </c>
      <c r="H37" s="19"/>
      <c r="I37" s="177">
        <f t="shared" si="46"/>
        <v>0</v>
      </c>
      <c r="J37" s="20"/>
      <c r="K37" s="177"/>
      <c r="L37" s="20"/>
      <c r="M37" s="177"/>
      <c r="N37" s="46"/>
      <c r="O37" s="177"/>
      <c r="P37" s="21"/>
    </row>
    <row r="38" spans="1:16" ht="24.95" customHeight="1" x14ac:dyDescent="0.2">
      <c r="A38" s="68" t="str">
        <f t="shared" ref="A38:B38" si="49">A22</f>
        <v>9.1</v>
      </c>
      <c r="B38" s="18" t="str">
        <f t="shared" si="49"/>
        <v>DRENAGEM SUPERFICIAL</v>
      </c>
      <c r="C38" s="60">
        <f t="shared" si="28"/>
        <v>0.11846356496223462</v>
      </c>
      <c r="D38" s="185">
        <f>D22</f>
        <v>300237.09999999998</v>
      </c>
      <c r="E38" s="177">
        <f t="shared" si="40"/>
        <v>60047.42</v>
      </c>
      <c r="F38" s="19">
        <v>0.2</v>
      </c>
      <c r="G38" s="177">
        <f t="shared" si="41"/>
        <v>90071.12999999999</v>
      </c>
      <c r="H38" s="19">
        <v>0.3</v>
      </c>
      <c r="I38" s="177">
        <f t="shared" si="46"/>
        <v>90071.12999999999</v>
      </c>
      <c r="J38" s="20">
        <v>0.3</v>
      </c>
      <c r="K38" s="177"/>
      <c r="L38" s="20"/>
      <c r="M38" s="177"/>
      <c r="N38" s="46"/>
      <c r="O38" s="177"/>
      <c r="P38" s="21"/>
    </row>
    <row r="39" spans="1:16" ht="24.95" customHeight="1" x14ac:dyDescent="0.2">
      <c r="A39" s="68" t="str">
        <f t="shared" ref="A39:B39" si="50">A23</f>
        <v>9.2</v>
      </c>
      <c r="B39" s="18" t="str">
        <f t="shared" si="50"/>
        <v>DRENAGEM PROFUNDA</v>
      </c>
      <c r="C39" s="60">
        <f t="shared" si="28"/>
        <v>0.38660795682360655</v>
      </c>
      <c r="D39" s="185">
        <f>D23</f>
        <v>979829.13</v>
      </c>
      <c r="E39" s="177">
        <f t="shared" si="40"/>
        <v>0</v>
      </c>
      <c r="F39" s="19"/>
      <c r="G39" s="177">
        <f t="shared" si="41"/>
        <v>0</v>
      </c>
      <c r="H39" s="19"/>
      <c r="I39" s="177">
        <f t="shared" si="46"/>
        <v>0</v>
      </c>
      <c r="J39" s="20"/>
      <c r="K39" s="177"/>
      <c r="L39" s="20"/>
      <c r="M39" s="177"/>
      <c r="N39" s="46"/>
      <c r="O39" s="177"/>
      <c r="P39" s="21"/>
    </row>
    <row r="40" spans="1:16" ht="24.95" customHeight="1" x14ac:dyDescent="0.2">
      <c r="A40" s="68"/>
      <c r="B40" s="22"/>
      <c r="C40" s="60"/>
      <c r="D40" s="185"/>
      <c r="E40" s="177"/>
      <c r="F40" s="19"/>
      <c r="G40" s="177"/>
      <c r="H40" s="19"/>
      <c r="I40" s="177"/>
      <c r="J40" s="20"/>
      <c r="K40" s="20"/>
      <c r="L40" s="20"/>
      <c r="M40" s="177"/>
      <c r="N40" s="46"/>
      <c r="O40" s="177"/>
      <c r="P40" s="21"/>
    </row>
    <row r="41" spans="1:16" ht="24.95" customHeight="1" x14ac:dyDescent="0.2">
      <c r="A41" s="379" t="s">
        <v>46</v>
      </c>
      <c r="B41" s="380"/>
      <c r="C41" s="61">
        <f>SUM(C29:C39)</f>
        <v>1</v>
      </c>
      <c r="D41" s="186">
        <f>SUM(D29:D39)</f>
        <v>2534425.67</v>
      </c>
      <c r="E41" s="23">
        <f>SUM(E29:E39)</f>
        <v>239701.3088</v>
      </c>
      <c r="F41" s="20">
        <f>(E41)/$D$25</f>
        <v>9.457815695182728E-2</v>
      </c>
      <c r="G41" s="23">
        <f>SUM(G29:G39)</f>
        <v>302447.35279999999</v>
      </c>
      <c r="H41" s="20">
        <f>(G41)/$D$25</f>
        <v>0.11933565713923661</v>
      </c>
      <c r="I41" s="23">
        <f>SUM(I29:I39)</f>
        <v>170014.02999999997</v>
      </c>
      <c r="J41" s="20">
        <f>I41/$D$25</f>
        <v>6.7081876581529407E-2</v>
      </c>
      <c r="K41" s="23">
        <f>SUM(K29:K39)</f>
        <v>0</v>
      </c>
      <c r="L41" s="20">
        <f>K41/$D$25</f>
        <v>0</v>
      </c>
      <c r="M41" s="23">
        <f>SUM(M29:M39)</f>
        <v>0</v>
      </c>
      <c r="N41" s="47">
        <f>M41/$D$25</f>
        <v>0</v>
      </c>
      <c r="O41" s="23">
        <f>SUM(O29:O39)</f>
        <v>0</v>
      </c>
      <c r="P41" s="24">
        <f>O41/$D$25</f>
        <v>0</v>
      </c>
    </row>
    <row r="42" spans="1:16" ht="24.95" customHeight="1" thickBot="1" x14ac:dyDescent="0.25">
      <c r="A42" s="381" t="s">
        <v>47</v>
      </c>
      <c r="B42" s="382"/>
      <c r="C42" s="62">
        <f>F41+H41+J41+N41+P41+L41+F25+H25+J25+L25+N25+P25</f>
        <v>1.2809956906725932</v>
      </c>
      <c r="D42" s="59"/>
      <c r="E42" s="10">
        <f>E41+O26</f>
        <v>2774126.9787999997</v>
      </c>
      <c r="F42" s="13">
        <f>F41</f>
        <v>9.457815695182728E-2</v>
      </c>
      <c r="G42" s="10">
        <f>E42+G41</f>
        <v>3076574.3315999997</v>
      </c>
      <c r="H42" s="13">
        <f>G42/D41</f>
        <v>1.2139138140910637</v>
      </c>
      <c r="I42" s="10">
        <f>G42+I41</f>
        <v>3246588.3615999995</v>
      </c>
      <c r="J42" s="13">
        <f>I42/D41</f>
        <v>1.2809956906725932</v>
      </c>
      <c r="K42" s="10">
        <f>I42+K41</f>
        <v>3246588.3615999995</v>
      </c>
      <c r="L42" s="13">
        <f>K42/D41</f>
        <v>1.2809956906725932</v>
      </c>
      <c r="M42" s="10">
        <f>M41+K42</f>
        <v>3246588.3615999995</v>
      </c>
      <c r="N42" s="13">
        <f>M42/D41</f>
        <v>1.2809956906725932</v>
      </c>
      <c r="O42" s="10">
        <f>M42+O41</f>
        <v>3246588.3615999995</v>
      </c>
      <c r="P42" s="11">
        <f>O42/D41</f>
        <v>1.2809956906725932</v>
      </c>
    </row>
  </sheetData>
  <mergeCells count="15">
    <mergeCell ref="C1:M1"/>
    <mergeCell ref="C2:M2"/>
    <mergeCell ref="C3:M3"/>
    <mergeCell ref="C4:M4"/>
    <mergeCell ref="C5:M5"/>
    <mergeCell ref="A41:B41"/>
    <mergeCell ref="A42:B42"/>
    <mergeCell ref="A27:P27"/>
    <mergeCell ref="B6:P6"/>
    <mergeCell ref="A26:B26"/>
    <mergeCell ref="A11:P11"/>
    <mergeCell ref="A25:B25"/>
    <mergeCell ref="A10:P10"/>
    <mergeCell ref="B7:P7"/>
    <mergeCell ref="B8:P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firstPageNumber="25" orientation="landscape" useFirstPageNumber="1" r:id="rId1"/>
  <headerFooter scaleWithDoc="0">
    <oddFooter>&amp;L&amp;"-,Negrito"&amp;10Jonny Willian J. Rocha
Engenheiro Civil 
CREA 120823434-0&amp;R&amp;"-,Negrito"&amp;10Bernardo Reis de Mello Almeida
Engenheiro Sanitarista Ambiental 
CREA 121213549-0</oddFooter>
  </headerFooter>
  <ignoredErrors>
    <ignoredError sqref="F25 J25 H25:H26 N2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tabColor rgb="FF0000FF"/>
  </sheetPr>
  <dimension ref="A1:H34"/>
  <sheetViews>
    <sheetView view="pageBreakPreview" topLeftCell="B1" zoomScale="90" zoomScaleNormal="90" zoomScaleSheetLayoutView="90" workbookViewId="0">
      <selection activeCell="B9" sqref="B9:H9"/>
    </sheetView>
  </sheetViews>
  <sheetFormatPr defaultColWidth="9.140625" defaultRowHeight="12.75" x14ac:dyDescent="0.2"/>
  <cols>
    <col min="1" max="1" width="3.5703125" style="6" hidden="1" customWidth="1"/>
    <col min="2" max="2" width="8.7109375" style="6" customWidth="1"/>
    <col min="3" max="3" width="8.140625" style="6" customWidth="1"/>
    <col min="4" max="4" width="23.85546875" style="6" customWidth="1"/>
    <col min="5" max="5" width="41.85546875" style="6" customWidth="1"/>
    <col min="6" max="6" width="18" style="6" hidden="1" customWidth="1"/>
    <col min="7" max="7" width="22" style="6" customWidth="1"/>
    <col min="8" max="8" width="17" style="6" customWidth="1"/>
    <col min="9" max="16384" width="9.140625" style="6"/>
  </cols>
  <sheetData>
    <row r="1" spans="1:8" s="1" customFormat="1" ht="15.75" x14ac:dyDescent="0.2">
      <c r="A1" s="439" t="s">
        <v>0</v>
      </c>
      <c r="B1" s="396" t="s">
        <v>0</v>
      </c>
      <c r="C1" s="396" t="s">
        <v>0</v>
      </c>
      <c r="D1" s="396" t="s">
        <v>0</v>
      </c>
      <c r="E1" s="396" t="s">
        <v>0</v>
      </c>
      <c r="F1" s="396" t="s">
        <v>0</v>
      </c>
      <c r="G1" s="396" t="s">
        <v>0</v>
      </c>
      <c r="H1" s="440" t="s">
        <v>0</v>
      </c>
    </row>
    <row r="2" spans="1:8" s="1" customFormat="1" ht="14.25" x14ac:dyDescent="0.2">
      <c r="A2" s="441" t="s">
        <v>1</v>
      </c>
      <c r="B2" s="397" t="s">
        <v>1</v>
      </c>
      <c r="C2" s="397" t="s">
        <v>1</v>
      </c>
      <c r="D2" s="397" t="s">
        <v>1</v>
      </c>
      <c r="E2" s="397" t="s">
        <v>1</v>
      </c>
      <c r="F2" s="397" t="s">
        <v>1</v>
      </c>
      <c r="G2" s="397" t="s">
        <v>1</v>
      </c>
      <c r="H2" s="442" t="s">
        <v>1</v>
      </c>
    </row>
    <row r="3" spans="1:8" s="1" customFormat="1" ht="14.25" x14ac:dyDescent="0.2">
      <c r="A3" s="443" t="s">
        <v>2</v>
      </c>
      <c r="B3" s="398" t="s">
        <v>2</v>
      </c>
      <c r="C3" s="398" t="s">
        <v>2</v>
      </c>
      <c r="D3" s="398" t="s">
        <v>2</v>
      </c>
      <c r="E3" s="398" t="s">
        <v>2</v>
      </c>
      <c r="F3" s="398" t="s">
        <v>2</v>
      </c>
      <c r="G3" s="398" t="s">
        <v>2</v>
      </c>
      <c r="H3" s="444" t="s">
        <v>2</v>
      </c>
    </row>
    <row r="4" spans="1:8" s="1" customFormat="1" ht="14.25" x14ac:dyDescent="0.2">
      <c r="A4" s="443" t="s">
        <v>3</v>
      </c>
      <c r="B4" s="398" t="s">
        <v>3</v>
      </c>
      <c r="C4" s="398" t="s">
        <v>3</v>
      </c>
      <c r="D4" s="398" t="s">
        <v>3</v>
      </c>
      <c r="E4" s="398" t="s">
        <v>3</v>
      </c>
      <c r="F4" s="398" t="s">
        <v>3</v>
      </c>
      <c r="G4" s="398" t="s">
        <v>3</v>
      </c>
      <c r="H4" s="444" t="s">
        <v>3</v>
      </c>
    </row>
    <row r="5" spans="1:8" s="1" customFormat="1" ht="15.75" customHeight="1" thickBot="1" x14ac:dyDescent="0.25">
      <c r="A5" s="437" t="s">
        <v>4</v>
      </c>
      <c r="B5" s="399" t="s">
        <v>4</v>
      </c>
      <c r="C5" s="399" t="s">
        <v>4</v>
      </c>
      <c r="D5" s="399" t="s">
        <v>4</v>
      </c>
      <c r="E5" s="399" t="s">
        <v>4</v>
      </c>
      <c r="F5" s="399" t="s">
        <v>4</v>
      </c>
      <c r="G5" s="399" t="s">
        <v>4</v>
      </c>
      <c r="H5" s="438" t="s">
        <v>4</v>
      </c>
    </row>
    <row r="6" spans="1:8" x14ac:dyDescent="0.2">
      <c r="A6" s="213"/>
      <c r="B6" s="213"/>
      <c r="C6" s="214"/>
      <c r="D6" s="214"/>
      <c r="E6" s="214"/>
      <c r="F6" s="214"/>
      <c r="G6" s="214"/>
      <c r="H6" s="215"/>
    </row>
    <row r="7" spans="1:8" ht="16.5" thickBot="1" x14ac:dyDescent="0.3">
      <c r="A7" s="213"/>
      <c r="B7" s="422" t="s">
        <v>104</v>
      </c>
      <c r="C7" s="423"/>
      <c r="D7" s="423"/>
      <c r="E7" s="423"/>
      <c r="F7" s="423"/>
      <c r="G7" s="423"/>
      <c r="H7" s="424"/>
    </row>
    <row r="8" spans="1:8" ht="36.75" customHeight="1" thickBot="1" x14ac:dyDescent="0.25">
      <c r="A8" s="14"/>
      <c r="B8" s="425" t="s">
        <v>48</v>
      </c>
      <c r="C8" s="426"/>
      <c r="D8" s="426"/>
      <c r="E8" s="426"/>
      <c r="F8" s="426"/>
      <c r="G8" s="426"/>
      <c r="H8" s="427"/>
    </row>
    <row r="9" spans="1:8" ht="15.75" customHeight="1" thickBot="1" x14ac:dyDescent="0.3">
      <c r="A9" s="14"/>
      <c r="B9" s="428" t="s">
        <v>49</v>
      </c>
      <c r="C9" s="429"/>
      <c r="D9" s="429"/>
      <c r="E9" s="429"/>
      <c r="F9" s="429"/>
      <c r="G9" s="429"/>
      <c r="H9" s="430"/>
    </row>
    <row r="10" spans="1:8" ht="15" customHeight="1" x14ac:dyDescent="0.25">
      <c r="A10" s="14"/>
      <c r="B10" s="431" t="s">
        <v>21</v>
      </c>
      <c r="C10" s="433" t="s">
        <v>50</v>
      </c>
      <c r="D10" s="434"/>
      <c r="E10" s="434"/>
      <c r="F10" s="79"/>
      <c r="G10" s="51" t="s">
        <v>51</v>
      </c>
      <c r="H10" s="52" t="s">
        <v>52</v>
      </c>
    </row>
    <row r="11" spans="1:8" ht="15.75" thickBot="1" x14ac:dyDescent="0.3">
      <c r="A11" s="14"/>
      <c r="B11" s="432"/>
      <c r="C11" s="435"/>
      <c r="D11" s="436"/>
      <c r="E11" s="436"/>
      <c r="F11" s="80"/>
      <c r="G11" s="53" t="s">
        <v>53</v>
      </c>
      <c r="H11" s="54" t="s">
        <v>54</v>
      </c>
    </row>
    <row r="12" spans="1:8" ht="15" x14ac:dyDescent="0.25">
      <c r="A12" s="14"/>
      <c r="B12" s="48"/>
      <c r="C12" s="420" t="s">
        <v>55</v>
      </c>
      <c r="D12" s="421"/>
      <c r="E12" s="421"/>
      <c r="F12" s="55"/>
      <c r="G12" s="49">
        <f>SUM(G13:G16)</f>
        <v>6.080000000000001</v>
      </c>
      <c r="H12" s="50" t="s">
        <v>56</v>
      </c>
    </row>
    <row r="13" spans="1:8" ht="14.25" x14ac:dyDescent="0.2">
      <c r="A13" s="14"/>
      <c r="B13" s="34" t="s">
        <v>73</v>
      </c>
      <c r="C13" s="416" t="s">
        <v>57</v>
      </c>
      <c r="D13" s="417"/>
      <c r="E13" s="417"/>
      <c r="F13" s="57">
        <f>G13/100</f>
        <v>4.0099999999999997E-2</v>
      </c>
      <c r="G13" s="35">
        <v>4.01</v>
      </c>
      <c r="H13" s="36"/>
    </row>
    <row r="14" spans="1:8" ht="14.25" x14ac:dyDescent="0.2">
      <c r="A14" s="14"/>
      <c r="B14" s="34" t="s">
        <v>126</v>
      </c>
      <c r="C14" s="416" t="s">
        <v>124</v>
      </c>
      <c r="D14" s="417"/>
      <c r="E14" s="417"/>
      <c r="F14" s="57">
        <f>G14/100</f>
        <v>4.0000000000000001E-3</v>
      </c>
      <c r="G14" s="35">
        <v>0.4</v>
      </c>
      <c r="H14" s="36"/>
    </row>
    <row r="15" spans="1:8" ht="14.25" x14ac:dyDescent="0.2">
      <c r="A15" s="14"/>
      <c r="B15" s="34" t="s">
        <v>102</v>
      </c>
      <c r="C15" s="416" t="s">
        <v>58</v>
      </c>
      <c r="D15" s="417"/>
      <c r="E15" s="417"/>
      <c r="F15" s="56">
        <f t="shared" ref="F15:F29" si="0">G15/100</f>
        <v>5.6000000000000008E-3</v>
      </c>
      <c r="G15" s="35">
        <v>0.56000000000000005</v>
      </c>
      <c r="H15" s="36"/>
    </row>
    <row r="16" spans="1:8" ht="15" x14ac:dyDescent="0.25">
      <c r="A16" s="14"/>
      <c r="B16" s="34" t="s">
        <v>101</v>
      </c>
      <c r="C16" s="416" t="s">
        <v>125</v>
      </c>
      <c r="D16" s="417"/>
      <c r="E16" s="417"/>
      <c r="F16" s="56">
        <f t="shared" si="0"/>
        <v>1.11E-2</v>
      </c>
      <c r="G16" s="35">
        <v>1.1100000000000001</v>
      </c>
      <c r="H16" s="37"/>
    </row>
    <row r="17" spans="1:8" ht="15" x14ac:dyDescent="0.25">
      <c r="A17" s="14"/>
      <c r="B17" s="34"/>
      <c r="C17" s="412"/>
      <c r="D17" s="413"/>
      <c r="E17" s="413"/>
      <c r="F17" s="56"/>
      <c r="G17" s="35"/>
      <c r="H17" s="37"/>
    </row>
    <row r="18" spans="1:8" ht="15" x14ac:dyDescent="0.25">
      <c r="A18" s="14"/>
      <c r="B18" s="31" t="s">
        <v>59</v>
      </c>
      <c r="C18" s="414" t="s">
        <v>60</v>
      </c>
      <c r="D18" s="415"/>
      <c r="E18" s="415"/>
      <c r="F18" s="57">
        <f t="shared" si="0"/>
        <v>7.2999999999999995E-2</v>
      </c>
      <c r="G18" s="32">
        <f>G19</f>
        <v>7.3</v>
      </c>
      <c r="H18" s="33" t="s">
        <v>56</v>
      </c>
    </row>
    <row r="19" spans="1:8" ht="14.25" x14ac:dyDescent="0.2">
      <c r="A19" s="14"/>
      <c r="B19" s="34"/>
      <c r="C19" s="416" t="s">
        <v>61</v>
      </c>
      <c r="D19" s="417"/>
      <c r="E19" s="417"/>
      <c r="F19" s="57">
        <f t="shared" si="0"/>
        <v>7.2999999999999995E-2</v>
      </c>
      <c r="G19" s="35">
        <v>7.3</v>
      </c>
      <c r="H19" s="36"/>
    </row>
    <row r="20" spans="1:8" ht="15" x14ac:dyDescent="0.25">
      <c r="A20" s="14"/>
      <c r="B20" s="34"/>
      <c r="C20" s="416"/>
      <c r="D20" s="417"/>
      <c r="E20" s="417"/>
      <c r="F20" s="56">
        <f t="shared" si="0"/>
        <v>0</v>
      </c>
      <c r="G20" s="35"/>
      <c r="H20" s="37"/>
    </row>
    <row r="21" spans="1:8" ht="15" hidden="1" customHeight="1" x14ac:dyDescent="0.25">
      <c r="A21" s="14"/>
      <c r="B21" s="41"/>
      <c r="C21" s="418" t="s">
        <v>62</v>
      </c>
      <c r="D21" s="419"/>
      <c r="E21" s="419"/>
      <c r="F21" s="56">
        <f t="shared" si="0"/>
        <v>0.1338</v>
      </c>
      <c r="G21" s="42">
        <f>G18+G12</f>
        <v>13.38</v>
      </c>
      <c r="H21" s="43"/>
    </row>
    <row r="22" spans="1:8" ht="15" x14ac:dyDescent="0.25">
      <c r="A22" s="14"/>
      <c r="B22" s="34"/>
      <c r="C22" s="412"/>
      <c r="D22" s="413"/>
      <c r="E22" s="413"/>
      <c r="F22" s="56"/>
      <c r="G22" s="35"/>
      <c r="H22" s="37"/>
    </row>
    <row r="23" spans="1:8" ht="15" x14ac:dyDescent="0.25">
      <c r="A23" s="14"/>
      <c r="B23" s="31" t="s">
        <v>63</v>
      </c>
      <c r="C23" s="414" t="s">
        <v>64</v>
      </c>
      <c r="D23" s="415"/>
      <c r="E23" s="415"/>
      <c r="F23" s="57">
        <f t="shared" si="0"/>
        <v>5.6500000000000002E-2</v>
      </c>
      <c r="G23" s="32">
        <f>G24+G25+G26+G27</f>
        <v>5.65</v>
      </c>
      <c r="H23" s="33" t="s">
        <v>56</v>
      </c>
    </row>
    <row r="24" spans="1:8" ht="14.25" x14ac:dyDescent="0.2">
      <c r="A24" s="14"/>
      <c r="B24" s="34"/>
      <c r="C24" s="416" t="s">
        <v>65</v>
      </c>
      <c r="D24" s="417"/>
      <c r="E24" s="417"/>
      <c r="F24" s="57">
        <f t="shared" si="0"/>
        <v>6.5000000000000006E-3</v>
      </c>
      <c r="G24" s="35">
        <v>0.65</v>
      </c>
      <c r="H24" s="36"/>
    </row>
    <row r="25" spans="1:8" ht="14.25" x14ac:dyDescent="0.2">
      <c r="A25" s="14"/>
      <c r="B25" s="34"/>
      <c r="C25" s="416" t="s">
        <v>66</v>
      </c>
      <c r="D25" s="417"/>
      <c r="E25" s="417"/>
      <c r="F25" s="57">
        <f t="shared" si="0"/>
        <v>0.03</v>
      </c>
      <c r="G25" s="35">
        <v>3</v>
      </c>
      <c r="H25" s="36"/>
    </row>
    <row r="26" spans="1:8" ht="14.25" x14ac:dyDescent="0.2">
      <c r="A26" s="14"/>
      <c r="B26" s="34"/>
      <c r="C26" s="416" t="s">
        <v>67</v>
      </c>
      <c r="D26" s="417"/>
      <c r="E26" s="417"/>
      <c r="F26" s="57">
        <f t="shared" si="0"/>
        <v>0.02</v>
      </c>
      <c r="G26" s="35">
        <v>2</v>
      </c>
      <c r="H26" s="36"/>
    </row>
    <row r="27" spans="1:8" ht="14.25" x14ac:dyDescent="0.2">
      <c r="A27" s="14"/>
      <c r="B27" s="34"/>
      <c r="C27" s="408" t="s">
        <v>68</v>
      </c>
      <c r="D27" s="409"/>
      <c r="E27" s="409"/>
      <c r="F27" s="57">
        <f t="shared" si="0"/>
        <v>0</v>
      </c>
      <c r="G27" s="38"/>
      <c r="H27" s="39"/>
    </row>
    <row r="28" spans="1:8" ht="14.25" x14ac:dyDescent="0.2">
      <c r="A28" s="14"/>
      <c r="B28" s="34"/>
      <c r="C28" s="408"/>
      <c r="D28" s="409"/>
      <c r="E28" s="409"/>
      <c r="F28" s="57"/>
      <c r="G28" s="38"/>
      <c r="H28" s="39"/>
    </row>
    <row r="29" spans="1:8" ht="14.25" x14ac:dyDescent="0.2">
      <c r="A29" s="14"/>
      <c r="B29" s="34"/>
      <c r="C29" s="408" t="s">
        <v>127</v>
      </c>
      <c r="D29" s="409"/>
      <c r="E29" s="409"/>
      <c r="F29" s="57">
        <f t="shared" si="0"/>
        <v>1</v>
      </c>
      <c r="G29" s="38">
        <v>100</v>
      </c>
      <c r="H29" s="39"/>
    </row>
    <row r="30" spans="1:8" ht="14.25" x14ac:dyDescent="0.2">
      <c r="A30" s="14"/>
      <c r="B30" s="34"/>
      <c r="C30" s="408"/>
      <c r="D30" s="409"/>
      <c r="E30" s="409"/>
      <c r="F30" s="57"/>
      <c r="G30" s="38"/>
      <c r="H30" s="39"/>
    </row>
    <row r="31" spans="1:8" ht="14.25" x14ac:dyDescent="0.2">
      <c r="A31" s="14"/>
      <c r="B31" s="34"/>
      <c r="C31" s="410" t="s">
        <v>128</v>
      </c>
      <c r="D31" s="411"/>
      <c r="E31" s="218" t="s">
        <v>129</v>
      </c>
      <c r="F31" s="57"/>
      <c r="G31" s="219">
        <f>(((1+F13+F14+F15)*(1+F16)*(1+F18))/(1-F23)-1)</f>
        <v>0.20702738941176513</v>
      </c>
      <c r="H31" s="39"/>
    </row>
    <row r="32" spans="1:8" ht="15" thickBot="1" x14ac:dyDescent="0.25">
      <c r="A32" s="14"/>
      <c r="B32" s="34"/>
      <c r="C32" s="408"/>
      <c r="D32" s="409"/>
      <c r="E32" s="409"/>
      <c r="F32" s="56"/>
      <c r="G32" s="38"/>
      <c r="H32" s="39"/>
    </row>
    <row r="33" spans="1:8" ht="15" x14ac:dyDescent="0.2">
      <c r="A33" s="14"/>
      <c r="B33" s="400" t="s">
        <v>69</v>
      </c>
      <c r="C33" s="401"/>
      <c r="D33" s="401"/>
      <c r="E33" s="401"/>
      <c r="F33" s="81"/>
      <c r="G33" s="404">
        <f>G31</f>
        <v>0.20702738941176513</v>
      </c>
      <c r="H33" s="406"/>
    </row>
    <row r="34" spans="1:8" ht="9.75" customHeight="1" thickBot="1" x14ac:dyDescent="0.25">
      <c r="A34" s="83"/>
      <c r="B34" s="402"/>
      <c r="C34" s="403"/>
      <c r="D34" s="403"/>
      <c r="E34" s="403"/>
      <c r="F34" s="82"/>
      <c r="G34" s="405"/>
      <c r="H34" s="407"/>
    </row>
  </sheetData>
  <mergeCells count="34">
    <mergeCell ref="A5:H5"/>
    <mergeCell ref="A1:H1"/>
    <mergeCell ref="A2:H2"/>
    <mergeCell ref="A3:H3"/>
    <mergeCell ref="A4:H4"/>
    <mergeCell ref="B7:H7"/>
    <mergeCell ref="B8:H8"/>
    <mergeCell ref="B9:H9"/>
    <mergeCell ref="B10:B11"/>
    <mergeCell ref="C10:E11"/>
    <mergeCell ref="C12:E12"/>
    <mergeCell ref="C13:E13"/>
    <mergeCell ref="C15:E15"/>
    <mergeCell ref="C16:E16"/>
    <mergeCell ref="C14:E14"/>
    <mergeCell ref="C17:E17"/>
    <mergeCell ref="C23:E23"/>
    <mergeCell ref="C24:E24"/>
    <mergeCell ref="C25:E25"/>
    <mergeCell ref="C26:E26"/>
    <mergeCell ref="C18:E18"/>
    <mergeCell ref="C19:E19"/>
    <mergeCell ref="C20:E20"/>
    <mergeCell ref="C21:E21"/>
    <mergeCell ref="C22:E22"/>
    <mergeCell ref="B33:E34"/>
    <mergeCell ref="G33:G34"/>
    <mergeCell ref="H33:H34"/>
    <mergeCell ref="C27:E27"/>
    <mergeCell ref="C28:E28"/>
    <mergeCell ref="C29:E29"/>
    <mergeCell ref="C30:E30"/>
    <mergeCell ref="C32:E32"/>
    <mergeCell ref="C31:D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25" orientation="landscape" useFirstPageNumber="1" r:id="rId1"/>
  <headerFooter scaleWithDoc="0">
    <oddFooter>&amp;L&amp;"-,Negrito"&amp;10Jonny Willian J. Rocha
Engenheiro Civil 
CREA 120823434-0&amp;R&amp;"-,Negrito"&amp;10Bernardo Reis de Mello Almeida
Engenheiro Sanitarista Ambiental 
CREA 121213549-0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QCI</vt:lpstr>
      <vt:lpstr>RESUMO</vt:lpstr>
      <vt:lpstr>ORÇAMENTO</vt:lpstr>
      <vt:lpstr>CRONOGRAMA</vt:lpstr>
      <vt:lpstr>BDI 2</vt:lpstr>
      <vt:lpstr>'BDI 2'!Area_de_impressao</vt:lpstr>
      <vt:lpstr>CRONOGRAMA!Area_de_impressao</vt:lpstr>
      <vt:lpstr>ORÇAMENTO!Area_de_impressao</vt:lpstr>
      <vt:lpstr>QCI!Area_de_impressao</vt:lpstr>
      <vt:lpstr>RESUMO!Area_de_impressao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Tulio</dc:creator>
  <cp:lastModifiedBy>JHONI-ENG</cp:lastModifiedBy>
  <cp:revision/>
  <cp:lastPrinted>2018-06-06T16:55:52Z</cp:lastPrinted>
  <dcterms:created xsi:type="dcterms:W3CDTF">2013-01-18T10:21:26Z</dcterms:created>
  <dcterms:modified xsi:type="dcterms:W3CDTF">2018-07-17T14:16:31Z</dcterms:modified>
</cp:coreProperties>
</file>